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codeName="ThisWorkbook"/>
  <mc:AlternateContent xmlns:mc="http://schemas.openxmlformats.org/markup-compatibility/2006">
    <mc:Choice Requires="x15">
      <x15ac:absPath xmlns:x15ac="http://schemas.microsoft.com/office/spreadsheetml/2010/11/ac" url="S:\Investiční oddělení\STAVBY\Pardubice, Přerovská - vodovod\Rozpočet stavby - oceněný\"/>
    </mc:Choice>
  </mc:AlternateContent>
  <xr:revisionPtr revIDLastSave="0" documentId="13_ncr:1_{A9B905C3-4A4D-4161-A5D8-AC107EF0D837}" xr6:coauthVersionLast="47" xr6:coauthVersionMax="47" xr10:uidLastSave="{00000000-0000-0000-0000-000000000000}"/>
  <bookViews>
    <workbookView xWindow="-28920" yWindow="-45" windowWidth="29040" windowHeight="15840" xr2:uid="{00000000-000D-0000-FFFF-FFFF00000000}"/>
  </bookViews>
  <sheets>
    <sheet name="Rekapitulace stavby" sheetId="1" r:id="rId1"/>
    <sheet name="01 - Pardubice, ul. Přero..." sheetId="2" r:id="rId2"/>
    <sheet name="02 - Vedlejší a ostatní n..." sheetId="3" r:id="rId3"/>
  </sheets>
  <definedNames>
    <definedName name="_xlnm._FilterDatabase" localSheetId="1" hidden="1">'01 - Pardubice, ul. Přero...'!$C$126:$K$495</definedName>
    <definedName name="_xlnm._FilterDatabase" localSheetId="2" hidden="1">'02 - Vedlejší a ostatní n...'!$C$123:$K$164</definedName>
    <definedName name="_xlnm.Print_Titles" localSheetId="1">'01 - Pardubice, ul. Přero...'!$126:$126</definedName>
    <definedName name="_xlnm.Print_Titles" localSheetId="2">'02 - Vedlejší a ostatní n...'!$123:$123</definedName>
    <definedName name="_xlnm.Print_Titles" localSheetId="0">'Rekapitulace stavby'!$92:$92</definedName>
    <definedName name="_xlnm.Print_Area" localSheetId="1">'01 - Pardubice, ul. Přero...'!$C$4:$J$76,'01 - Pardubice, ul. Přero...'!$C$82:$J$108,'01 - Pardubice, ul. Přero...'!$C$114:$K$495</definedName>
    <definedName name="_xlnm.Print_Area" localSheetId="2">'02 - Vedlejší a ostatní n...'!$C$4:$J$76,'02 - Vedlejší a ostatní n...'!$C$82:$J$105,'02 - Vedlejší a ostatní n...'!$C$111:$K$164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J121" i="3"/>
  <c r="J120" i="3"/>
  <c r="F120" i="3"/>
  <c r="F118" i="3"/>
  <c r="E116" i="3"/>
  <c r="J92" i="3"/>
  <c r="J91" i="3"/>
  <c r="F91" i="3"/>
  <c r="F89" i="3"/>
  <c r="E87" i="3"/>
  <c r="J18" i="3"/>
  <c r="E18" i="3"/>
  <c r="F121" i="3"/>
  <c r="J17" i="3"/>
  <c r="J12" i="3"/>
  <c r="J118" i="3" s="1"/>
  <c r="E7" i="3"/>
  <c r="E85" i="3" s="1"/>
  <c r="J37" i="2"/>
  <c r="J36" i="2"/>
  <c r="AY95" i="1" s="1"/>
  <c r="J35" i="2"/>
  <c r="AX95" i="1"/>
  <c r="BI492" i="2"/>
  <c r="BH492" i="2"/>
  <c r="BG492" i="2"/>
  <c r="BF492" i="2"/>
  <c r="T492" i="2"/>
  <c r="R492" i="2"/>
  <c r="P492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T474" i="2" s="1"/>
  <c r="R475" i="2"/>
  <c r="R474" i="2" s="1"/>
  <c r="P475" i="2"/>
  <c r="P474" i="2" s="1"/>
  <c r="BI469" i="2"/>
  <c r="BH469" i="2"/>
  <c r="BG469" i="2"/>
  <c r="BF469" i="2"/>
  <c r="T469" i="2"/>
  <c r="R469" i="2"/>
  <c r="P469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8" i="2"/>
  <c r="BH458" i="2"/>
  <c r="BG458" i="2"/>
  <c r="BF458" i="2"/>
  <c r="T458" i="2"/>
  <c r="R458" i="2"/>
  <c r="P458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2" i="2"/>
  <c r="BH372" i="2"/>
  <c r="BG372" i="2"/>
  <c r="BF372" i="2"/>
  <c r="T372" i="2"/>
  <c r="R372" i="2"/>
  <c r="P372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1" i="2"/>
  <c r="BH341" i="2"/>
  <c r="BG341" i="2"/>
  <c r="BF341" i="2"/>
  <c r="T341" i="2"/>
  <c r="R341" i="2"/>
  <c r="P341" i="2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29" i="2"/>
  <c r="BH329" i="2"/>
  <c r="BG329" i="2"/>
  <c r="BF329" i="2"/>
  <c r="T329" i="2"/>
  <c r="R329" i="2"/>
  <c r="P329" i="2"/>
  <c r="BI325" i="2"/>
  <c r="BH325" i="2"/>
  <c r="BG325" i="2"/>
  <c r="BF325" i="2"/>
  <c r="T325" i="2"/>
  <c r="R325" i="2"/>
  <c r="P325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4" i="2"/>
  <c r="BH314" i="2"/>
  <c r="BG314" i="2"/>
  <c r="BF314" i="2"/>
  <c r="T314" i="2"/>
  <c r="R314" i="2"/>
  <c r="P314" i="2"/>
  <c r="BI309" i="2"/>
  <c r="BH309" i="2"/>
  <c r="BG309" i="2"/>
  <c r="BF309" i="2"/>
  <c r="T309" i="2"/>
  <c r="R309" i="2"/>
  <c r="P309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T289" i="2" s="1"/>
  <c r="R290" i="2"/>
  <c r="R289" i="2" s="1"/>
  <c r="P290" i="2"/>
  <c r="P289" i="2" s="1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R269" i="2"/>
  <c r="P269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0" i="2"/>
  <c r="BH220" i="2"/>
  <c r="BG220" i="2"/>
  <c r="BF220" i="2"/>
  <c r="T220" i="2"/>
  <c r="R220" i="2"/>
  <c r="P220" i="2"/>
  <c r="BI213" i="2"/>
  <c r="BH213" i="2"/>
  <c r="BG213" i="2"/>
  <c r="BF213" i="2"/>
  <c r="T213" i="2"/>
  <c r="R213" i="2"/>
  <c r="P213" i="2"/>
  <c r="BI206" i="2"/>
  <c r="BH206" i="2"/>
  <c r="BG206" i="2"/>
  <c r="BF206" i="2"/>
  <c r="T206" i="2"/>
  <c r="R206" i="2"/>
  <c r="P206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3" i="2"/>
  <c r="BH173" i="2"/>
  <c r="BG173" i="2"/>
  <c r="BF173" i="2"/>
  <c r="T173" i="2"/>
  <c r="R173" i="2"/>
  <c r="P173" i="2"/>
  <c r="BI167" i="2"/>
  <c r="BH167" i="2"/>
  <c r="BG167" i="2"/>
  <c r="BF167" i="2"/>
  <c r="T167" i="2"/>
  <c r="R167" i="2"/>
  <c r="P167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0" i="2"/>
  <c r="F37" i="2" s="1"/>
  <c r="BH130" i="2"/>
  <c r="BG130" i="2"/>
  <c r="BF130" i="2"/>
  <c r="T130" i="2"/>
  <c r="R130" i="2"/>
  <c r="P130" i="2"/>
  <c r="J124" i="2"/>
  <c r="J123" i="2"/>
  <c r="F123" i="2"/>
  <c r="F121" i="2"/>
  <c r="E119" i="2"/>
  <c r="J92" i="2"/>
  <c r="J91" i="2"/>
  <c r="F91" i="2"/>
  <c r="F89" i="2"/>
  <c r="E87" i="2"/>
  <c r="J18" i="2"/>
  <c r="E18" i="2"/>
  <c r="F124" i="2" s="1"/>
  <c r="J17" i="2"/>
  <c r="J12" i="2"/>
  <c r="J121" i="2" s="1"/>
  <c r="E7" i="2"/>
  <c r="E117" i="2" s="1"/>
  <c r="L90" i="1"/>
  <c r="AM90" i="1"/>
  <c r="AM89" i="1"/>
  <c r="L89" i="1"/>
  <c r="AM87" i="1"/>
  <c r="L87" i="1"/>
  <c r="L85" i="1"/>
  <c r="L84" i="1"/>
  <c r="AS94" i="1"/>
  <c r="J469" i="2"/>
  <c r="J461" i="2"/>
  <c r="J448" i="2"/>
  <c r="BK441" i="2"/>
  <c r="J437" i="2"/>
  <c r="J434" i="2"/>
  <c r="J428" i="2"/>
  <c r="BK424" i="2"/>
  <c r="BK422" i="2"/>
  <c r="BK419" i="2"/>
  <c r="J417" i="2"/>
  <c r="J415" i="2"/>
  <c r="J413" i="2"/>
  <c r="BK410" i="2"/>
  <c r="J408" i="2"/>
  <c r="BK405" i="2"/>
  <c r="J403" i="2"/>
  <c r="J399" i="2"/>
  <c r="BK395" i="2"/>
  <c r="J393" i="2"/>
  <c r="BK390" i="2"/>
  <c r="J386" i="2"/>
  <c r="BK382" i="2"/>
  <c r="BK379" i="2"/>
  <c r="BK377" i="2"/>
  <c r="J370" i="2"/>
  <c r="J366" i="2"/>
  <c r="J364" i="2"/>
  <c r="J361" i="2"/>
  <c r="J358" i="2"/>
  <c r="BK354" i="2"/>
  <c r="BK350" i="2"/>
  <c r="BK346" i="2"/>
  <c r="BK337" i="2"/>
  <c r="J321" i="2"/>
  <c r="BK304" i="2"/>
  <c r="BK294" i="2"/>
  <c r="BK269" i="2"/>
  <c r="J256" i="2"/>
  <c r="J246" i="2"/>
  <c r="BK239" i="2"/>
  <c r="J236" i="2"/>
  <c r="BK220" i="2"/>
  <c r="J199" i="2"/>
  <c r="J190" i="2"/>
  <c r="BK173" i="2"/>
  <c r="J158" i="2"/>
  <c r="BK139" i="2"/>
  <c r="J134" i="3"/>
  <c r="J140" i="3"/>
  <c r="BK136" i="3"/>
  <c r="BK411" i="2"/>
  <c r="BK407" i="2"/>
  <c r="BK404" i="2"/>
  <c r="BK399" i="2"/>
  <c r="J396" i="2"/>
  <c r="J394" i="2"/>
  <c r="J392" i="2"/>
  <c r="BK388" i="2"/>
  <c r="J383" i="2"/>
  <c r="BK380" i="2"/>
  <c r="J377" i="2"/>
  <c r="BK372" i="2"/>
  <c r="BK367" i="2"/>
  <c r="J363" i="2"/>
  <c r="BK360" i="2"/>
  <c r="BK358" i="2"/>
  <c r="J354" i="2"/>
  <c r="BK351" i="2"/>
  <c r="J346" i="2"/>
  <c r="J333" i="2"/>
  <c r="J314" i="2"/>
  <c r="BK290" i="2"/>
  <c r="BK277" i="2"/>
  <c r="BK260" i="2"/>
  <c r="BK246" i="2"/>
  <c r="BK238" i="2"/>
  <c r="BK229" i="2"/>
  <c r="BK199" i="2"/>
  <c r="BK190" i="2"/>
  <c r="BK178" i="2"/>
  <c r="BK158" i="2"/>
  <c r="BK130" i="2"/>
  <c r="BK139" i="3"/>
  <c r="BK151" i="3"/>
  <c r="BK164" i="3"/>
  <c r="BK163" i="3"/>
  <c r="J148" i="3"/>
  <c r="BK156" i="3"/>
  <c r="J161" i="3"/>
  <c r="J127" i="3"/>
  <c r="J492" i="2"/>
  <c r="J477" i="2"/>
  <c r="BK469" i="2"/>
  <c r="BK461" i="2"/>
  <c r="BK448" i="2"/>
  <c r="BK443" i="2"/>
  <c r="J439" i="2"/>
  <c r="J435" i="2"/>
  <c r="BK428" i="2"/>
  <c r="J424" i="2"/>
  <c r="J422" i="2"/>
  <c r="BK420" i="2"/>
  <c r="BK417" i="2"/>
  <c r="BK415" i="2"/>
  <c r="BK413" i="2"/>
  <c r="J411" i="2"/>
  <c r="J409" i="2"/>
  <c r="J407" i="2"/>
  <c r="J405" i="2"/>
  <c r="BK400" i="2"/>
  <c r="J398" i="2"/>
  <c r="J395" i="2"/>
  <c r="BK392" i="2"/>
  <c r="J390" i="2"/>
  <c r="BK384" i="2"/>
  <c r="BK381" i="2"/>
  <c r="BK378" i="2"/>
  <c r="J376" i="2"/>
  <c r="BK370" i="2"/>
  <c r="BK365" i="2"/>
  <c r="BK363" i="2"/>
  <c r="BK361" i="2"/>
  <c r="J359" i="2"/>
  <c r="BK355" i="2"/>
  <c r="J353" i="2"/>
  <c r="BK349" i="2"/>
  <c r="J345" i="2"/>
  <c r="J329" i="2"/>
  <c r="J304" i="2"/>
  <c r="J294" i="2"/>
  <c r="J269" i="2"/>
  <c r="BK252" i="2"/>
  <c r="BK243" i="2"/>
  <c r="BK237" i="2"/>
  <c r="J231" i="2"/>
  <c r="J213" i="2"/>
  <c r="BK195" i="2"/>
  <c r="J186" i="2"/>
  <c r="J162" i="2"/>
  <c r="J145" i="2"/>
  <c r="BK148" i="3"/>
  <c r="J129" i="3"/>
  <c r="J128" i="3"/>
  <c r="J141" i="3"/>
  <c r="BK129" i="3"/>
  <c r="J145" i="3"/>
  <c r="BK159" i="3"/>
  <c r="BK128" i="3"/>
  <c r="J150" i="3"/>
  <c r="J355" i="2"/>
  <c r="J352" i="2"/>
  <c r="J348" i="2"/>
  <c r="BK341" i="2"/>
  <c r="BK329" i="2"/>
  <c r="BK318" i="2"/>
  <c r="BK301" i="2"/>
  <c r="BK284" i="2"/>
  <c r="BK264" i="2"/>
  <c r="J252" i="2"/>
  <c r="J243" i="2"/>
  <c r="BK236" i="2"/>
  <c r="J229" i="2"/>
  <c r="BK206" i="2"/>
  <c r="BK193" i="2"/>
  <c r="J182" i="2"/>
  <c r="BK162" i="2"/>
  <c r="J150" i="2"/>
  <c r="BK492" i="2"/>
  <c r="J475" i="2"/>
  <c r="BK463" i="2"/>
  <c r="BK458" i="2"/>
  <c r="BK445" i="2"/>
  <c r="J443" i="2"/>
  <c r="BK439" i="2"/>
  <c r="BK435" i="2"/>
  <c r="BK431" i="2"/>
  <c r="BK425" i="2"/>
  <c r="BK423" i="2"/>
  <c r="BK421" i="2"/>
  <c r="J419" i="2"/>
  <c r="BK416" i="2"/>
  <c r="BK414" i="2"/>
  <c r="J412" i="2"/>
  <c r="J410" i="2"/>
  <c r="BK408" i="2"/>
  <c r="J406" i="2"/>
  <c r="J404" i="2"/>
  <c r="J400" i="2"/>
  <c r="BK396" i="2"/>
  <c r="BK394" i="2"/>
  <c r="BK391" i="2"/>
  <c r="J388" i="2"/>
  <c r="J384" i="2"/>
  <c r="J382" i="2"/>
  <c r="J380" i="2"/>
  <c r="J378" i="2"/>
  <c r="BK375" i="2"/>
  <c r="J372" i="2"/>
  <c r="BK366" i="2"/>
  <c r="J365" i="2"/>
  <c r="BK362" i="2"/>
  <c r="J360" i="2"/>
  <c r="J357" i="2"/>
  <c r="BK352" i="2"/>
  <c r="J349" i="2"/>
  <c r="BK345" i="2"/>
  <c r="BK325" i="2"/>
  <c r="BK314" i="2"/>
  <c r="J301" i="2"/>
  <c r="BK287" i="2"/>
  <c r="J273" i="2"/>
  <c r="BK256" i="2"/>
  <c r="BK244" i="2"/>
  <c r="J241" i="2"/>
  <c r="BK232" i="2"/>
  <c r="J227" i="2"/>
  <c r="J206" i="2"/>
  <c r="J193" i="2"/>
  <c r="J173" i="2"/>
  <c r="BK154" i="2"/>
  <c r="J139" i="2"/>
  <c r="J151" i="3"/>
  <c r="BK134" i="3"/>
  <c r="J136" i="3"/>
  <c r="BK161" i="3"/>
  <c r="J158" i="3"/>
  <c r="J154" i="3"/>
  <c r="BK127" i="3"/>
  <c r="J139" i="3"/>
  <c r="J159" i="3"/>
  <c r="BK356" i="2"/>
  <c r="J351" i="2"/>
  <c r="BK347" i="2"/>
  <c r="J337" i="2"/>
  <c r="BK321" i="2"/>
  <c r="BK309" i="2"/>
  <c r="J290" i="2"/>
  <c r="J277" i="2"/>
  <c r="J260" i="2"/>
  <c r="J249" i="2"/>
  <c r="J239" i="2"/>
  <c r="J232" i="2"/>
  <c r="J220" i="2"/>
  <c r="J195" i="2"/>
  <c r="J178" i="2"/>
  <c r="J154" i="2"/>
  <c r="BK135" i="2"/>
  <c r="J146" i="3"/>
  <c r="J164" i="3"/>
  <c r="BK146" i="3"/>
  <c r="J156" i="3"/>
  <c r="J132" i="3"/>
  <c r="BK143" i="3"/>
  <c r="BK145" i="3"/>
  <c r="J356" i="2"/>
  <c r="BK348" i="2"/>
  <c r="J341" i="2"/>
  <c r="J325" i="2"/>
  <c r="J309" i="2"/>
  <c r="J297" i="2"/>
  <c r="J284" i="2"/>
  <c r="J264" i="2"/>
  <c r="BK249" i="2"/>
  <c r="BK241" i="2"/>
  <c r="J237" i="2"/>
  <c r="BK227" i="2"/>
  <c r="BK197" i="2"/>
  <c r="BK182" i="2"/>
  <c r="J167" i="2"/>
  <c r="BK145" i="2"/>
  <c r="J130" i="2"/>
  <c r="BK158" i="3"/>
  <c r="BK477" i="2"/>
  <c r="BK475" i="2"/>
  <c r="J463" i="2"/>
  <c r="J458" i="2"/>
  <c r="J445" i="2"/>
  <c r="J441" i="2"/>
  <c r="BK437" i="2"/>
  <c r="BK434" i="2"/>
  <c r="J431" i="2"/>
  <c r="J425" i="2"/>
  <c r="J423" i="2"/>
  <c r="J421" i="2"/>
  <c r="J420" i="2"/>
  <c r="J416" i="2"/>
  <c r="J414" i="2"/>
  <c r="BK412" i="2"/>
  <c r="BK409" i="2"/>
  <c r="BK406" i="2"/>
  <c r="BK403" i="2"/>
  <c r="BK398" i="2"/>
  <c r="BK393" i="2"/>
  <c r="J391" i="2"/>
  <c r="BK386" i="2"/>
  <c r="BK383" i="2"/>
  <c r="J381" i="2"/>
  <c r="J379" i="2"/>
  <c r="BK376" i="2"/>
  <c r="J375" i="2"/>
  <c r="J367" i="2"/>
  <c r="BK364" i="2"/>
  <c r="J362" i="2"/>
  <c r="BK359" i="2"/>
  <c r="BK357" i="2"/>
  <c r="BK353" i="2"/>
  <c r="J350" i="2"/>
  <c r="J347" i="2"/>
  <c r="BK333" i="2"/>
  <c r="J318" i="2"/>
  <c r="BK297" i="2"/>
  <c r="J287" i="2"/>
  <c r="BK273" i="2"/>
  <c r="J244" i="2"/>
  <c r="J238" i="2"/>
  <c r="BK231" i="2"/>
  <c r="BK213" i="2"/>
  <c r="J197" i="2"/>
  <c r="BK186" i="2"/>
  <c r="BK167" i="2"/>
  <c r="BK150" i="2"/>
  <c r="J135" i="2"/>
  <c r="J143" i="3"/>
  <c r="J163" i="3"/>
  <c r="BK150" i="3"/>
  <c r="BK154" i="3"/>
  <c r="BK141" i="3"/>
  <c r="BK132" i="3"/>
  <c r="BK140" i="3"/>
  <c r="F36" i="2" l="1"/>
  <c r="F35" i="2"/>
  <c r="F37" i="3"/>
  <c r="BD96" i="1" s="1"/>
  <c r="J34" i="2"/>
  <c r="AW95" i="1" s="1"/>
  <c r="F34" i="2"/>
  <c r="BA95" i="1" s="1"/>
  <c r="R283" i="2"/>
  <c r="BK344" i="2"/>
  <c r="J344" i="2" s="1"/>
  <c r="J103" i="2" s="1"/>
  <c r="T447" i="2"/>
  <c r="T283" i="2"/>
  <c r="BK293" i="2"/>
  <c r="J293" i="2"/>
  <c r="J101" i="2" s="1"/>
  <c r="T293" i="2"/>
  <c r="P308" i="2"/>
  <c r="R447" i="2"/>
  <c r="BK126" i="3"/>
  <c r="J126" i="3" s="1"/>
  <c r="J98" i="3" s="1"/>
  <c r="BK131" i="3"/>
  <c r="J131" i="3" s="1"/>
  <c r="J100" i="3" s="1"/>
  <c r="P129" i="2"/>
  <c r="R344" i="2"/>
  <c r="P436" i="2"/>
  <c r="BK476" i="2"/>
  <c r="J476" i="2"/>
  <c r="J107" i="2"/>
  <c r="R131" i="3"/>
  <c r="R130" i="3" s="1"/>
  <c r="T129" i="2"/>
  <c r="P283" i="2"/>
  <c r="P293" i="2"/>
  <c r="R293" i="2"/>
  <c r="R308" i="2"/>
  <c r="BK447" i="2"/>
  <c r="J447" i="2" s="1"/>
  <c r="J105" i="2" s="1"/>
  <c r="P476" i="2"/>
  <c r="P126" i="3"/>
  <c r="P125" i="3" s="1"/>
  <c r="P131" i="3"/>
  <c r="P130" i="3"/>
  <c r="BK129" i="2"/>
  <c r="J129" i="2" s="1"/>
  <c r="J98" i="2" s="1"/>
  <c r="BK283" i="2"/>
  <c r="J283" i="2" s="1"/>
  <c r="J99" i="2" s="1"/>
  <c r="BK308" i="2"/>
  <c r="J308" i="2" s="1"/>
  <c r="J102" i="2" s="1"/>
  <c r="T308" i="2"/>
  <c r="BK436" i="2"/>
  <c r="J436" i="2" s="1"/>
  <c r="J104" i="2" s="1"/>
  <c r="T436" i="2"/>
  <c r="T476" i="2"/>
  <c r="T126" i="3"/>
  <c r="T125" i="3"/>
  <c r="T131" i="3"/>
  <c r="T130" i="3" s="1"/>
  <c r="R138" i="3"/>
  <c r="R137" i="3" s="1"/>
  <c r="T344" i="2"/>
  <c r="R436" i="2"/>
  <c r="R476" i="2"/>
  <c r="BK138" i="3"/>
  <c r="J138" i="3" s="1"/>
  <c r="J102" i="3" s="1"/>
  <c r="T138" i="3"/>
  <c r="T137" i="3" s="1"/>
  <c r="P153" i="3"/>
  <c r="P152" i="3" s="1"/>
  <c r="R129" i="2"/>
  <c r="P344" i="2"/>
  <c r="P447" i="2"/>
  <c r="R126" i="3"/>
  <c r="R125" i="3" s="1"/>
  <c r="P138" i="3"/>
  <c r="P137" i="3" s="1"/>
  <c r="BK153" i="3"/>
  <c r="J153" i="3"/>
  <c r="J104" i="3" s="1"/>
  <c r="R153" i="3"/>
  <c r="R152" i="3" s="1"/>
  <c r="T153" i="3"/>
  <c r="T152" i="3" s="1"/>
  <c r="BK474" i="2"/>
  <c r="J474" i="2" s="1"/>
  <c r="J106" i="2" s="1"/>
  <c r="BK289" i="2"/>
  <c r="J289" i="2" s="1"/>
  <c r="J100" i="2" s="1"/>
  <c r="E114" i="3"/>
  <c r="BE156" i="3"/>
  <c r="F92" i="3"/>
  <c r="BE129" i="3"/>
  <c r="BE136" i="3"/>
  <c r="BE141" i="3"/>
  <c r="BE128" i="3"/>
  <c r="BE139" i="3"/>
  <c r="BE140" i="3"/>
  <c r="BE164" i="3"/>
  <c r="J89" i="3"/>
  <c r="BE127" i="3"/>
  <c r="BE143" i="3"/>
  <c r="BE145" i="3"/>
  <c r="BE146" i="3"/>
  <c r="BE148" i="3"/>
  <c r="BE150" i="3"/>
  <c r="BE151" i="3"/>
  <c r="BE132" i="3"/>
  <c r="BE134" i="3"/>
  <c r="BE158" i="3"/>
  <c r="BE163" i="3"/>
  <c r="BE154" i="3"/>
  <c r="BE159" i="3"/>
  <c r="BE161" i="3"/>
  <c r="E85" i="2"/>
  <c r="J89" i="2"/>
  <c r="F92" i="2"/>
  <c r="BE130" i="2"/>
  <c r="BE135" i="2"/>
  <c r="BE139" i="2"/>
  <c r="BE145" i="2"/>
  <c r="BE150" i="2"/>
  <c r="BE154" i="2"/>
  <c r="BE158" i="2"/>
  <c r="BE162" i="2"/>
  <c r="BE167" i="2"/>
  <c r="BE173" i="2"/>
  <c r="BE178" i="2"/>
  <c r="BE182" i="2"/>
  <c r="BE186" i="2"/>
  <c r="BE190" i="2"/>
  <c r="BE193" i="2"/>
  <c r="BE195" i="2"/>
  <c r="BE197" i="2"/>
  <c r="BE199" i="2"/>
  <c r="BE206" i="2"/>
  <c r="BE213" i="2"/>
  <c r="BE220" i="2"/>
  <c r="BE227" i="2"/>
  <c r="BE229" i="2"/>
  <c r="BE231" i="2"/>
  <c r="BE232" i="2"/>
  <c r="BE236" i="2"/>
  <c r="BE237" i="2"/>
  <c r="BE238" i="2"/>
  <c r="BE239" i="2"/>
  <c r="BE241" i="2"/>
  <c r="BE243" i="2"/>
  <c r="BE244" i="2"/>
  <c r="BE246" i="2"/>
  <c r="BE249" i="2"/>
  <c r="BE252" i="2"/>
  <c r="BE256" i="2"/>
  <c r="BE260" i="2"/>
  <c r="BE264" i="2"/>
  <c r="BE269" i="2"/>
  <c r="BE273" i="2"/>
  <c r="BE277" i="2"/>
  <c r="BE284" i="2"/>
  <c r="BE287" i="2"/>
  <c r="BE290" i="2"/>
  <c r="BE294" i="2"/>
  <c r="BE297" i="2"/>
  <c r="BE301" i="2"/>
  <c r="BE304" i="2"/>
  <c r="BE309" i="2"/>
  <c r="BE314" i="2"/>
  <c r="BE318" i="2"/>
  <c r="BE321" i="2"/>
  <c r="BE325" i="2"/>
  <c r="BE329" i="2"/>
  <c r="BE333" i="2"/>
  <c r="BE337" i="2"/>
  <c r="BE341" i="2"/>
  <c r="BE345" i="2"/>
  <c r="BE346" i="2"/>
  <c r="BE347" i="2"/>
  <c r="BE348" i="2"/>
  <c r="BE349" i="2"/>
  <c r="BE350" i="2"/>
  <c r="BE351" i="2"/>
  <c r="BE352" i="2"/>
  <c r="BE353" i="2"/>
  <c r="BE354" i="2"/>
  <c r="BE355" i="2"/>
  <c r="BE356" i="2"/>
  <c r="BE357" i="2"/>
  <c r="BE358" i="2"/>
  <c r="BE359" i="2"/>
  <c r="BE360" i="2"/>
  <c r="BE361" i="2"/>
  <c r="BE362" i="2"/>
  <c r="BE363" i="2"/>
  <c r="BE364" i="2"/>
  <c r="BE365" i="2"/>
  <c r="BE366" i="2"/>
  <c r="BE367" i="2"/>
  <c r="BE370" i="2"/>
  <c r="BE372" i="2"/>
  <c r="BE375" i="2"/>
  <c r="BE376" i="2"/>
  <c r="BE377" i="2"/>
  <c r="BE378" i="2"/>
  <c r="BE379" i="2"/>
  <c r="BE380" i="2"/>
  <c r="BE381" i="2"/>
  <c r="BE382" i="2"/>
  <c r="BE383" i="2"/>
  <c r="BE384" i="2"/>
  <c r="BE386" i="2"/>
  <c r="BE388" i="2"/>
  <c r="BE390" i="2"/>
  <c r="BE391" i="2"/>
  <c r="BE392" i="2"/>
  <c r="BE393" i="2"/>
  <c r="BE394" i="2"/>
  <c r="BE395" i="2"/>
  <c r="BE396" i="2"/>
  <c r="BE398" i="2"/>
  <c r="BE399" i="2"/>
  <c r="BE400" i="2"/>
  <c r="BE403" i="2"/>
  <c r="BE404" i="2"/>
  <c r="BE405" i="2"/>
  <c r="BE406" i="2"/>
  <c r="BE407" i="2"/>
  <c r="BE408" i="2"/>
  <c r="BE409" i="2"/>
  <c r="BE410" i="2"/>
  <c r="BE411" i="2"/>
  <c r="BE412" i="2"/>
  <c r="BE413" i="2"/>
  <c r="BE414" i="2"/>
  <c r="BE415" i="2"/>
  <c r="BE416" i="2"/>
  <c r="BE417" i="2"/>
  <c r="BE419" i="2"/>
  <c r="BE420" i="2"/>
  <c r="BE421" i="2"/>
  <c r="BE422" i="2"/>
  <c r="BE423" i="2"/>
  <c r="BE424" i="2"/>
  <c r="BE425" i="2"/>
  <c r="BE428" i="2"/>
  <c r="BE431" i="2"/>
  <c r="BE434" i="2"/>
  <c r="BE435" i="2"/>
  <c r="BE437" i="2"/>
  <c r="BE439" i="2"/>
  <c r="BE441" i="2"/>
  <c r="BE443" i="2"/>
  <c r="BE445" i="2"/>
  <c r="BE448" i="2"/>
  <c r="BE458" i="2"/>
  <c r="BE461" i="2"/>
  <c r="BE463" i="2"/>
  <c r="BE469" i="2"/>
  <c r="BE475" i="2"/>
  <c r="BE477" i="2"/>
  <c r="BE492" i="2"/>
  <c r="BB95" i="1"/>
  <c r="BC95" i="1"/>
  <c r="BD95" i="1"/>
  <c r="J34" i="3"/>
  <c r="AW96" i="1" s="1"/>
  <c r="F34" i="3"/>
  <c r="BA96" i="1" s="1"/>
  <c r="F35" i="3"/>
  <c r="BB96" i="1" s="1"/>
  <c r="F36" i="3"/>
  <c r="BC96" i="1" s="1"/>
  <c r="BD94" i="1" l="1"/>
  <c r="W33" i="1" s="1"/>
  <c r="BB94" i="1"/>
  <c r="W31" i="1" s="1"/>
  <c r="BC94" i="1"/>
  <c r="W32" i="1" s="1"/>
  <c r="BA94" i="1"/>
  <c r="W30" i="1" s="1"/>
  <c r="T124" i="3"/>
  <c r="R124" i="3"/>
  <c r="T128" i="2"/>
  <c r="T127" i="2" s="1"/>
  <c r="P128" i="2"/>
  <c r="P127" i="2" s="1"/>
  <c r="AU95" i="1" s="1"/>
  <c r="P124" i="3"/>
  <c r="AU96" i="1" s="1"/>
  <c r="R128" i="2"/>
  <c r="R127" i="2" s="1"/>
  <c r="BK128" i="2"/>
  <c r="J128" i="2" s="1"/>
  <c r="J97" i="2" s="1"/>
  <c r="BK125" i="3"/>
  <c r="J125" i="3" s="1"/>
  <c r="J97" i="3" s="1"/>
  <c r="BK137" i="3"/>
  <c r="J137" i="3" s="1"/>
  <c r="J101" i="3" s="1"/>
  <c r="BK130" i="3"/>
  <c r="J130" i="3" s="1"/>
  <c r="J99" i="3" s="1"/>
  <c r="BK152" i="3"/>
  <c r="J152" i="3"/>
  <c r="J103" i="3" s="1"/>
  <c r="F33" i="2"/>
  <c r="AZ95" i="1" s="1"/>
  <c r="J33" i="2"/>
  <c r="AV95" i="1" s="1"/>
  <c r="AT95" i="1" s="1"/>
  <c r="F33" i="3"/>
  <c r="AZ96" i="1" s="1"/>
  <c r="J33" i="3"/>
  <c r="AV96" i="1" s="1"/>
  <c r="AT96" i="1" s="1"/>
  <c r="AY94" i="1" l="1"/>
  <c r="AW94" i="1"/>
  <c r="AK30" i="1" s="1"/>
  <c r="AX94" i="1"/>
  <c r="BK127" i="2"/>
  <c r="BK124" i="3"/>
  <c r="J124" i="3" s="1"/>
  <c r="J96" i="3" s="1"/>
  <c r="AU94" i="1"/>
  <c r="AZ94" i="1"/>
  <c r="W29" i="1" s="1"/>
  <c r="J127" i="2" l="1"/>
  <c r="J96" i="2" s="1"/>
  <c r="J30" i="3"/>
  <c r="AV94" i="1"/>
  <c r="AK29" i="1" s="1"/>
  <c r="J30" i="2" l="1"/>
  <c r="AG96" i="1"/>
  <c r="J39" i="3"/>
  <c r="AT94" i="1"/>
  <c r="AG95" i="1" l="1"/>
  <c r="AN95" i="1" s="1"/>
  <c r="J39" i="2"/>
  <c r="AG94" i="1"/>
  <c r="AK26" i="1" s="1"/>
  <c r="AK35" i="1" s="1"/>
  <c r="AN96" i="1"/>
  <c r="AN94" i="1" l="1"/>
</calcChain>
</file>

<file path=xl/sharedStrings.xml><?xml version="1.0" encoding="utf-8"?>
<sst xmlns="http://schemas.openxmlformats.org/spreadsheetml/2006/main" count="4929" uniqueCount="894">
  <si>
    <t>Export Komplet</t>
  </si>
  <si>
    <t/>
  </si>
  <si>
    <t>2.0</t>
  </si>
  <si>
    <t>ZAMOK</t>
  </si>
  <si>
    <t>False</t>
  </si>
  <si>
    <t>{b167b43a-921b-4d3a-b6ab-8bbef3fe666a}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</si>
  <si>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</si>
  <si>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</si>
  <si>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</si>
  <si>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</si>
  <si>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</si>
  <si>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</si>
  <si>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</si>
  <si>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</si>
  <si>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M20/081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</si>
  <si>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</si>
  <si>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</si>
  <si>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Pardubice, ul. Přerovská - vodovod</t>
  </si>
  <si>
    <t>KSO:</t>
  </si>
  <si>
    <t>CC-CZ:</t>
  </si>
  <si>
    <t>Místo:</t>
  </si>
  <si>
    <t>Pardubice</t>
  </si>
  <si>
    <t>Datum:</t>
  </si>
  <si>
    <t>30. 8. 2021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</si>
  <si>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</si>
  <si>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</si>
  <si>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</si>
  <si>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</si>
  <si>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</si>
  <si>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</si>
  <si>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</si>
  <si>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</si>
  <si>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</si>
  <si>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60113111</t>
  </si>
  <si>
    <t>Multiaqua s.r.o.</t>
  </si>
  <si>
    <t>CZ60113111</t>
  </si>
  <si>
    <t>True</t>
  </si>
  <si>
    <t>Zpracovatel:</t>
  </si>
  <si>
    <t>Tereza Hatková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</si>
  <si>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</si>
  <si>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</si>
  <si>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</si>
  <si>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</si>
  <si>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</si>
  <si>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</si>
  <si>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</si>
  <si>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</si>
  <si>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</si>
  <si>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</si>
  <si>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</si>
  <si>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</si>
  <si>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</si>
  <si>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</si>
  <si>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</si>
  <si>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</si>
  <si>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</si>
  <si>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</si>
  <si>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</si>
  <si>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</si>
  <si>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</si>
  <si>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</si>
  <si>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</si>
  <si>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</si>
  <si>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</si>
  <si>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</si>
  <si>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</si>
  <si>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</si>
  <si>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</si>
  <si>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</si>
  <si>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</si>
  <si>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</si>
  <si>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</si>
  <si>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</si>
  <si>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</si>
  <si>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</si>
  <si>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</si>
  <si>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</si>
  <si>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</si>
  <si>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</si>
  <si>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</si>
  <si>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</si>
  <si>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</si>
  <si>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</si>
  <si>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</si>
  <si>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</si>
  <si>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</si>
  <si>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</si>
  <si>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</si>
  <si>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</si>
  <si>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{0910145a-fd5e-4a7f-bb87-773b5f4a7b9b}</t>
  </si>
  <si>
    <t>2</t>
  </si>
  <si>
    <t>02</t>
  </si>
  <si>
    <t>Vedlejší a ostatní náklady</t>
  </si>
  <si>
    <t>{41ebdbad-7dfc-430f-9f62-a49989eeea2a}</t>
  </si>
  <si>
    <t>KRYCÍ LIST SOUPISU PRACÍ</t>
  </si>
  <si>
    <t>Objekt:</t>
  </si>
  <si>
    <t>01 - Pardubice, ul. Přerovská - vodovod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</si>
  <si>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</si>
  <si>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</si>
  <si>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</si>
  <si>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</si>
  <si>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</si>
  <si>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</si>
  <si>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</si>
  <si>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</si>
  <si>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</si>
  <si>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</si>
  <si>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</si>
  <si>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</si>
  <si>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</si>
  <si>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</si>
  <si>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</si>
  <si>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</si>
  <si>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</si>
  <si>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</si>
  <si>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</si>
  <si>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</si>
  <si>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</si>
  <si>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</si>
  <si>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</si>
  <si>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</si>
  <si>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</si>
  <si>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</si>
  <si>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</si>
  <si>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</si>
  <si>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</si>
  <si>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</si>
  <si>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</si>
  <si>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</si>
  <si>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</si>
  <si>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</si>
  <si>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</si>
  <si>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</si>
  <si>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</si>
  <si>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2021 01</t>
  </si>
  <si>
    <t>4</t>
  </si>
  <si>
    <t>-1665845436</t>
  </si>
  <si>
    <t>P</t>
  </si>
  <si>
    <t>Poznámka k položce:_x000D_
hmotnost sutě 0,255 t/m2</t>
  </si>
  <si>
    <t>VV</t>
  </si>
  <si>
    <t>D.1.3</t>
  </si>
  <si>
    <t>délky dle tabulky kubatur</t>
  </si>
  <si>
    <t>109,0*1,5</t>
  </si>
  <si>
    <t>113107121</t>
  </si>
  <si>
    <t>Odstranění podkladů nebo krytů ručně s přemístěním hmot na skládku na vzdálenost do 3 m nebo s naložením na dopravní prostředek z kameniva hrubého drceného, o tl. vrstvy do 100 mm</t>
  </si>
  <si>
    <t>978464796</t>
  </si>
  <si>
    <t>Poznámka k položce:_x000D_
hmotnost sutě 0,17 t/m2</t>
  </si>
  <si>
    <t>105,69*1,5 "chodník</t>
  </si>
  <si>
    <t>3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</si>
  <si>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</si>
  <si>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</si>
  <si>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829306222</t>
  </si>
  <si>
    <t>Poznámka k položce:_x000D_
hmotnost sutě 0,29 t/m2</t>
  </si>
  <si>
    <t>3,61*1,1 "asf</t>
  </si>
  <si>
    <t>105,69*1,1 "chodník</t>
  </si>
  <si>
    <t>Součet</t>
  </si>
  <si>
    <t>113107123</t>
  </si>
  <si>
    <t>Odstranění podkladů nebo krytů ručně s přemístěním hmot na skládku na vzdálenost do 3 m nebo s naložením na dopravní prostředek z kameniva hrubého drceného, o tl. vrstvy přes 200 do 300 mm</t>
  </si>
  <si>
    <t>489647890</t>
  </si>
  <si>
    <t>Poznámka k položce:_x000D_
hmotnost sutě 0,44 t/m2</t>
  </si>
  <si>
    <t>provizorní povrch</t>
  </si>
  <si>
    <t>5</t>
  </si>
  <si>
    <t>113107131</t>
  </si>
  <si>
    <t>Odstranění podkladů nebo krytů ručně s přemístěním hmot na skládku na vzdálenost do 3 m nebo s naložením na dopravní prostředek z betonu prostého, o tl. vrstvy přes 100 do 150 mm</t>
  </si>
  <si>
    <t>-96810086</t>
  </si>
  <si>
    <t>Poznámka k položce:_x000D_
hmotnost sutě 0,325 t/m2</t>
  </si>
  <si>
    <t>6</t>
  </si>
  <si>
    <t>113107141</t>
  </si>
  <si>
    <t>Odstranění podkladů nebo krytů ručně s přemístěním hmot na skládku na vzdálenost do 3 m nebo s naložením na dopravní prostředek živičných, o tl. vrstvy do 50 mm</t>
  </si>
  <si>
    <t>97852762</t>
  </si>
  <si>
    <t>Poznámka k položce:_x000D_
hmotnost sutě 0,098 t/m2</t>
  </si>
  <si>
    <t>3,61*1,5 "asf</t>
  </si>
  <si>
    <t>7</t>
  </si>
  <si>
    <t>113107142</t>
  </si>
  <si>
    <t>Odstranění podkladů nebo krytů ručně s přemístěním hmot na skládku na vzdálenost do 3 m nebo s naložením na dopravní prostředek živičných, o tl. vrstvy přes 50 do 100 mm</t>
  </si>
  <si>
    <t>1539529119</t>
  </si>
  <si>
    <t>Poznámka k položce:_x000D_
hmotnost sutě 0,22 t/m2</t>
  </si>
  <si>
    <t>8</t>
  </si>
  <si>
    <t>113107221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</si>
  <si>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</si>
  <si>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1503102065</t>
  </si>
  <si>
    <t>3,31*1,5 "chodník</t>
  </si>
  <si>
    <t>9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</si>
  <si>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</si>
  <si>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</si>
  <si>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-1607826603</t>
  </si>
  <si>
    <t>294,39*1,1 "asf</t>
  </si>
  <si>
    <t>3,31*1,1 "chodník</t>
  </si>
  <si>
    <t>10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</si>
  <si>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</si>
  <si>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</si>
  <si>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1469107152</t>
  </si>
  <si>
    <t>11</t>
  </si>
  <si>
    <t>113107231</t>
  </si>
  <si>
    <t>Odstranění podkladů nebo krytů strojně plochy jednotlivě přes 200 m2 s přemístěním hmot na skládku na vzdálenost do 20 m nebo s naložením na dopravní prostředek z betonu prostého, o tl. vrstvy přes 100 do 150 mm</t>
  </si>
  <si>
    <t>-1714999699</t>
  </si>
  <si>
    <t>12</t>
  </si>
  <si>
    <t>113154124-R</t>
  </si>
  <si>
    <t>Frézování živičného podkladu nebo krytu  s naložením na dopravní prostředek plochy do 500 m2 bez překážek v trase pruhu šířky přes 0,5 m do 1 m, tloušťky vrstvy 70 mm</t>
  </si>
  <si>
    <t>471222783</t>
  </si>
  <si>
    <t>Poznámka k položce:_x000D_
hmotnost sutě 0,256 t/m2</t>
  </si>
  <si>
    <t>13</t>
  </si>
  <si>
    <t>113154232</t>
  </si>
  <si>
    <t>Frézování živičného podkladu nebo krytu  s naložením na dopravní prostředek plochy přes 500 do 1 000 m2 bez překážek v trase pruhu šířky přes 1 m do 2 m, tloušťky vrstvy 40 mm</t>
  </si>
  <si>
    <t>-586385366</t>
  </si>
  <si>
    <t>Poznámka k položce:_x000D_
hmotnost sutě 0,092 t/m2</t>
  </si>
  <si>
    <t>294,39*1,5 "asf</t>
  </si>
  <si>
    <t>14</t>
  </si>
  <si>
    <t>115101201</t>
  </si>
  <si>
    <t>Čerpání vody na dopravní výšku do 10 m s uvažovaným průměrným přítokem do 500 l/min</t>
  </si>
  <si>
    <t>hod</t>
  </si>
  <si>
    <t>-1058116336</t>
  </si>
  <si>
    <t>Poznámka k položce:_x000D_
Předpoklad rychlosti výstavby 10,0 m/den</t>
  </si>
  <si>
    <t>431,1/10,0*24</t>
  </si>
  <si>
    <t>115101301</t>
  </si>
  <si>
    <t>Pohotovost záložní čerpací soupravy pro dopravní výšku do 10 m s uvažovaným průměrným přítokem do 500 l/min</t>
  </si>
  <si>
    <t>den</t>
  </si>
  <si>
    <t>-37997651</t>
  </si>
  <si>
    <t>431,1/10,0</t>
  </si>
  <si>
    <t>16</t>
  </si>
  <si>
    <t>119001405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</si>
  <si>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</si>
  <si>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m</t>
  </si>
  <si>
    <t>1020809585</t>
  </si>
  <si>
    <t>8*1,1</t>
  </si>
  <si>
    <t>17</t>
  </si>
  <si>
    <t>119001421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</si>
  <si>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</t>
  </si>
  <si>
    <t>-130562910</t>
  </si>
  <si>
    <t>10*1,1</t>
  </si>
  <si>
    <t>18</t>
  </si>
  <si>
    <t>132212211</t>
  </si>
  <si>
    <t>Hloubení rýh šířky přes 800 do 2 000 mm ručně zapažených i nezapažených, s urovnáním dna do předepsaného profilu a spádu v hornině třídy těžitelnosti I skupiny 3 soudržných</t>
  </si>
  <si>
    <t>m3</t>
  </si>
  <si>
    <t>-1541789012</t>
  </si>
  <si>
    <t>dle tabulky kubatur</t>
  </si>
  <si>
    <t>50% výkopu</t>
  </si>
  <si>
    <t>180,49*0,5</t>
  </si>
  <si>
    <t>109,3*((0,2+0,1)/2*1,1)*0,5</t>
  </si>
  <si>
    <t>19</t>
  </si>
  <si>
    <t>132254205</t>
  </si>
  <si>
    <t>Hloubení zapažených rýh šířky přes 800 do 2 000 mm strojně s urovnáním dna do předepsaného profilu a spádu v hornině třídy těžitelnosti I skupiny 3 přes 500 do 1 000 m3</t>
  </si>
  <si>
    <t>1203290142</t>
  </si>
  <si>
    <t>521,22*0,5</t>
  </si>
  <si>
    <t>297,7*((0,2+0,1)/2*1,1)*0,5</t>
  </si>
  <si>
    <t>20</t>
  </si>
  <si>
    <t>132312211</t>
  </si>
  <si>
    <t>Hloubení rýh šířky přes 800 do 2 000 mm ručně zapažených i nezapažených, s urovnáním dna do předepsaného profilu a spádu v hornině třídy těžitelnosti II skupiny 4 soudržných</t>
  </si>
  <si>
    <t>1917988425</t>
  </si>
  <si>
    <t>132354205</t>
  </si>
  <si>
    <t>Hloubení zapažených rýh šířky přes 800 do 2 000 mm strojně s urovnáním dna do předepsaného profilu a spádu v hornině třídy těžitelnosti II skupiny 4 přes 500 do 1 000 m3</t>
  </si>
  <si>
    <t>1216892348</t>
  </si>
  <si>
    <t>22</t>
  </si>
  <si>
    <t>139001101</t>
  </si>
  <si>
    <t>Příplatek k cenám hloubených vykopávek za ztížení vykopávky v blízkosti podzemního vedení nebo výbušnin pro jakoukoliv třídu horniny</t>
  </si>
  <si>
    <t>-1447680725</t>
  </si>
  <si>
    <t>(8+10)*2*0,5*1,1*(1,92+0,15)</t>
  </si>
  <si>
    <t>23</t>
  </si>
  <si>
    <t>141721219</t>
  </si>
  <si>
    <t>Řízený zemní protlak délky protlaku do 50 m v hornině třídy těžitelnosti I a II, skupiny 1 až 4 včetně protlačení trub v hloubce do 6 m vnějšího průměru vrtu přes 315 do 355 mm</t>
  </si>
  <si>
    <t>1190882600</t>
  </si>
  <si>
    <t>12,0+5,4</t>
  </si>
  <si>
    <t>24</t>
  </si>
  <si>
    <t>M</t>
  </si>
  <si>
    <t>28613567r</t>
  </si>
  <si>
    <t>potrubí  PE100 RC SDR11 355x32,2 dl 100m</t>
  </si>
  <si>
    <t>276556676</t>
  </si>
  <si>
    <t>25</t>
  </si>
  <si>
    <t>151811131</t>
  </si>
  <si>
    <t>Zřízení pažicích boxů pro pažení a rozepření stěn rýh podzemního vedení hloubka výkopu do 4 m, šířka do 1,2 m</t>
  </si>
  <si>
    <t>-462082310</t>
  </si>
  <si>
    <t>1511,29</t>
  </si>
  <si>
    <t>26</t>
  </si>
  <si>
    <t>151811132</t>
  </si>
  <si>
    <t>Zřízení pažicích boxů pro pažení a rozepření stěn rýh podzemního vedení hloubka výkopu do 4 m, šířka přes 1,2 do 2,5 m</t>
  </si>
  <si>
    <t>-1762875705</t>
  </si>
  <si>
    <t>27</t>
  </si>
  <si>
    <t>151811231</t>
  </si>
  <si>
    <t>Odstranění pažicích boxů pro pažení a rozepření stěn rýh podzemního vedení hloubka výkopu do 4 m, šířka do 1,2 m</t>
  </si>
  <si>
    <t>-902398289</t>
  </si>
  <si>
    <t>28</t>
  </si>
  <si>
    <t>151811232</t>
  </si>
  <si>
    <t>Odstranění pažicích boxů pro pažení a rozepření stěn rýh podzemního vedení hloubka výkopu do 4 m, šířka přes 1,2 do 2,5 m</t>
  </si>
  <si>
    <t>-1421706950</t>
  </si>
  <si>
    <t>29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</si>
  <si>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</si>
  <si>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</si>
  <si>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-478017276</t>
  </si>
  <si>
    <t>99,262</t>
  </si>
  <si>
    <t>30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</si>
  <si>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</si>
  <si>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</si>
  <si>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-300151047</t>
  </si>
  <si>
    <t>99,262*10</t>
  </si>
  <si>
    <t>31</t>
  </si>
  <si>
    <t>162211321</t>
  </si>
  <si>
    <t>Vodorovné přemístění výkopku nebo sypaniny stavebním kolečkem s vyprázdněním kolečka na hromady nebo do dopravního prostředku na vzdálenost do 10 m z horniny třídy těžitelnosti II, skupiny 4 a 5</t>
  </si>
  <si>
    <t>860971962</t>
  </si>
  <si>
    <t>32</t>
  </si>
  <si>
    <t>162211329</t>
  </si>
  <si>
    <t>Vodorovné přemístění výkopku nebo sypaniny stavebním kolečkem s vyprázdněním kolečka na hromady nebo do dopravního prostředku na vzdálenost do 10 m Příplatek za každých dalších 10 m k ceně -1321</t>
  </si>
  <si>
    <t>-916839504</t>
  </si>
  <si>
    <t>33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</si>
  <si>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</si>
  <si>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</si>
  <si>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-1893988759</t>
  </si>
  <si>
    <t>přebytečná zemina</t>
  </si>
  <si>
    <t>99,262+285,17</t>
  </si>
  <si>
    <t>34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</si>
  <si>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</si>
  <si>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</si>
  <si>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1857219310</t>
  </si>
  <si>
    <t>35</t>
  </si>
  <si>
    <t>171201221</t>
  </si>
  <si>
    <t>Poplatek za uložení stavebního odpadu na skládce (skládkovné) zeminy a kamení zatříděného do Katalogu odpadů pod kódem 17 05 04</t>
  </si>
  <si>
    <t>t</t>
  </si>
  <si>
    <t>-918647857</t>
  </si>
  <si>
    <t>384,432*1,8</t>
  </si>
  <si>
    <t>36</t>
  </si>
  <si>
    <t>174101101</t>
  </si>
  <si>
    <t>Zásyp sypaninou z jakékoliv horniny strojně s uložením výkopku ve vrstvách se zhutněním jam, šachet, rýh nebo kolem objektů v těchto vykopávkách</t>
  </si>
  <si>
    <t>-515678028</t>
  </si>
  <si>
    <t>329,77 "náhrada výkopku</t>
  </si>
  <si>
    <t>37</t>
  </si>
  <si>
    <t>174111101</t>
  </si>
  <si>
    <t>Zásyp sypaninou z jakékoliv horniny ručně s uložením výkopku ve vrstvách se zhutněním jam, šachet, rýh nebo kolem objektů v těchto vykopávkách</t>
  </si>
  <si>
    <t>-169021601</t>
  </si>
  <si>
    <t>113,16 "náhrada výkopku</t>
  </si>
  <si>
    <t>38</t>
  </si>
  <si>
    <t>58331202</t>
  </si>
  <si>
    <t>štěrkodrť netříděná do 100mm amfibolit</t>
  </si>
  <si>
    <t>-1063601136</t>
  </si>
  <si>
    <t>Poznámka k položce:_x000D_
Hmotnost 2 t/m3</t>
  </si>
  <si>
    <t>113,16*2,0</t>
  </si>
  <si>
    <t>329,77*2,0</t>
  </si>
  <si>
    <t>39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</si>
  <si>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</si>
  <si>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</si>
  <si>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1064252301</t>
  </si>
  <si>
    <t>d.1.3</t>
  </si>
  <si>
    <t>53,11</t>
  </si>
  <si>
    <t>40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</si>
  <si>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</si>
  <si>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</si>
  <si>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659764851</t>
  </si>
  <si>
    <t>151,27</t>
  </si>
  <si>
    <t>41</t>
  </si>
  <si>
    <t>58331200</t>
  </si>
  <si>
    <t>štěrkopísek netříděný zásypový</t>
  </si>
  <si>
    <t>-184663780</t>
  </si>
  <si>
    <t>Poznámka k položce:_x000D_
hmotnost 2t/m2</t>
  </si>
  <si>
    <t>151,27*2,0</t>
  </si>
  <si>
    <t>53,11*2,0</t>
  </si>
  <si>
    <t>408,76*2 'Přepočtené koeficientem množství</t>
  </si>
  <si>
    <t>Zakládání</t>
  </si>
  <si>
    <t>42</t>
  </si>
  <si>
    <t>211531111</t>
  </si>
  <si>
    <t>Výplň kamenivem do rýh odvodňovacích žeber nebo trativodů  bez zhutnění, s úpravou povrchu výplně kamenivem hrubým drceným frakce 16 až 63 mm</t>
  </si>
  <si>
    <t>1882180372</t>
  </si>
  <si>
    <t>43</t>
  </si>
  <si>
    <t>212751105</t>
  </si>
  <si>
    <t>Trativody z drenážních a melioračních trubek pro meliorace, dočasné nebo odlehčovací drenáže se zřízením štěrkového lože pod trubky a s jejich obsypem v otevřeném výkopu trubka flexibilní PVC-U SN 4 celoperforovaná 360° DN 125</t>
  </si>
  <si>
    <t>-610651362</t>
  </si>
  <si>
    <t>Svislé a kompletní konstrukce</t>
  </si>
  <si>
    <t>44</t>
  </si>
  <si>
    <t>369317311-R</t>
  </si>
  <si>
    <t>Výplň dutin z cementopopílkové suspenze  délky do 200 m</t>
  </si>
  <si>
    <t>1174677414</t>
  </si>
  <si>
    <t>včetně materiálu</t>
  </si>
  <si>
    <t>(424,1-275,0)*PI*0,075*0,075</t>
  </si>
  <si>
    <t>Vodorovné konstrukce</t>
  </si>
  <si>
    <t>45</t>
  </si>
  <si>
    <t>451541111</t>
  </si>
  <si>
    <t>Lože pod potrubí, stoky a drobné objekty v otevřeném výkopu ze štěrkodrtě 0-63 mm</t>
  </si>
  <si>
    <t>475780974</t>
  </si>
  <si>
    <t>hydrantová drenáž</t>
  </si>
  <si>
    <t>3*0,5</t>
  </si>
  <si>
    <t>46</t>
  </si>
  <si>
    <t>451573111</t>
  </si>
  <si>
    <t>Lože pod potrubí, stoky a drobné objekty v otevřeném výkopu z písku a štěrkopísku do 63 mm</t>
  </si>
  <si>
    <t>-1328369657</t>
  </si>
  <si>
    <t>46,21</t>
  </si>
  <si>
    <t>47</t>
  </si>
  <si>
    <t>451577777</t>
  </si>
  <si>
    <t>Podklad nebo lože pod dlažbu (přídlažbu)  v ploše vodorovné nebo ve sklonu do 1:5, tloušťky od 30 do 100 mm z kameniva těženého</t>
  </si>
  <si>
    <t>-1867434309</t>
  </si>
  <si>
    <t>109,0*1,5 "chodník</t>
  </si>
  <si>
    <t>48</t>
  </si>
  <si>
    <t>452313141</t>
  </si>
  <si>
    <t>Podkladní a zajišťovací konstrukce z betonu prostého v otevřeném výkopu bloky pro potrubí z betonu tř. C 16/20</t>
  </si>
  <si>
    <t>1347007357</t>
  </si>
  <si>
    <t>4*0,85*0,55*0,3 "OB1</t>
  </si>
  <si>
    <t>2*0,25*0,25 "OB2</t>
  </si>
  <si>
    <t>Komunikace pozemní</t>
  </si>
  <si>
    <t>49</t>
  </si>
  <si>
    <t>564861111</t>
  </si>
  <si>
    <t>Podklad ze štěrkodrti ŠD  s rozprostřením a zhutněním, po zhutnění tl. 200 mm</t>
  </si>
  <si>
    <t>1627377842</t>
  </si>
  <si>
    <t>298,0*1,1 "asf</t>
  </si>
  <si>
    <t>109,0*1,1 "chodník</t>
  </si>
  <si>
    <t>50</t>
  </si>
  <si>
    <t>564861115</t>
  </si>
  <si>
    <t>Podklad ze štěrkodrti ŠD  s rozprostřením a zhutněním, po zhutnění tl. 240 mm</t>
  </si>
  <si>
    <t>-163062641</t>
  </si>
  <si>
    <t>51</t>
  </si>
  <si>
    <t>565155111</t>
  </si>
  <si>
    <t>Asfaltový beton vrstva podkladní ACP 16 (obalované kamenivo střednězrnné - OKS)  s rozprostřením a zhutněním v pruhu šířky přes 1,5 do 3 m, po zhutnění tl. 70 mm</t>
  </si>
  <si>
    <t>1453069856</t>
  </si>
  <si>
    <t>52</t>
  </si>
  <si>
    <t>567122112</t>
  </si>
  <si>
    <t>Podklad ze směsi stmelené cementem SC bez dilatačních spár, s rozprostřením a zhutněním SC C 8/10 (KSC I), po zhutnění tl. 130 mm</t>
  </si>
  <si>
    <t>26687103</t>
  </si>
  <si>
    <t>53</t>
  </si>
  <si>
    <t>573111112</t>
  </si>
  <si>
    <t>Postřik infiltrační PI z asfaltu silničního s posypem kamenivem, v množství 1,00 kg/m2</t>
  </si>
  <si>
    <t>386310503</t>
  </si>
  <si>
    <t>54</t>
  </si>
  <si>
    <t>573211109</t>
  </si>
  <si>
    <t>Postřik spojovací PS bez posypu kamenivem z asfaltu silničního, v množství 0,50 kg/m2</t>
  </si>
  <si>
    <t>1829425726</t>
  </si>
  <si>
    <t>298,0*1,5 "asf</t>
  </si>
  <si>
    <t>55</t>
  </si>
  <si>
    <t>577134121</t>
  </si>
  <si>
    <t>Asfaltový beton vrstva obrusná ACO 11 (ABS)  s rozprostřením a se zhutněním z nemodifikovaného asfaltu v pruhu šířky přes 3 m tř. I, po zhutnění tl. 40 mm</t>
  </si>
  <si>
    <t>2060363866</t>
  </si>
  <si>
    <t>56</t>
  </si>
  <si>
    <t>596811222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</si>
  <si>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přes 100 do</t>
  </si>
  <si>
    <t>-695080908</t>
  </si>
  <si>
    <t>57</t>
  </si>
  <si>
    <t>59245601</t>
  </si>
  <si>
    <t>dlažba desková betonová 500x500x50mm přírodní</t>
  </si>
  <si>
    <t>1711419616</t>
  </si>
  <si>
    <t>náhrada 20%</t>
  </si>
  <si>
    <t>163,5*0,2</t>
  </si>
  <si>
    <t>Trubní vedení</t>
  </si>
  <si>
    <t>58</t>
  </si>
  <si>
    <t>850265121</t>
  </si>
  <si>
    <t>Výřez nebo výsek  na potrubí z trub litinových tlakových nebo plastických hmot DN 100</t>
  </si>
  <si>
    <t>kus</t>
  </si>
  <si>
    <t>-547746090</t>
  </si>
  <si>
    <t>59</t>
  </si>
  <si>
    <t>850311811</t>
  </si>
  <si>
    <t>Bourání stávajícího potrubí z trub litinových hrdlových nebo přírubových v otevřeném výkopu DN do 150</t>
  </si>
  <si>
    <t>1487055261</t>
  </si>
  <si>
    <t>60</t>
  </si>
  <si>
    <t>850315121</t>
  </si>
  <si>
    <t>Výřez nebo výsek  na potrubí z trub litinových tlakových nebo plastických hmot DN 150</t>
  </si>
  <si>
    <t>-1999798066</t>
  </si>
  <si>
    <t>61</t>
  </si>
  <si>
    <t>851261131</t>
  </si>
  <si>
    <t>Montáž potrubí z trub litinových tlakových hrdlových v otevřeném výkopu s integrovaným těsněním DN 100</t>
  </si>
  <si>
    <t>575914283</t>
  </si>
  <si>
    <t>62</t>
  </si>
  <si>
    <t>55253001</t>
  </si>
  <si>
    <t>trouba vodovodní litinová hrdlová Pz dl 6m DN 100</t>
  </si>
  <si>
    <t>-429430809</t>
  </si>
  <si>
    <t>63</t>
  </si>
  <si>
    <t>857231141-R</t>
  </si>
  <si>
    <t>Montáž litinových tvarovek na potrubí litinovém tlakovém jednoosých na potrubí z trub hrdlových v otevřeném výkopu, kanálu nebo v šachtě s těsnícím nebo zámkovým spojem DN 50</t>
  </si>
  <si>
    <t>1564679616</t>
  </si>
  <si>
    <t>64</t>
  </si>
  <si>
    <t>55.797405000016</t>
  </si>
  <si>
    <t>SYNOFLEX - SPOJKA 50 (56-71)</t>
  </si>
  <si>
    <t>2051868184</t>
  </si>
  <si>
    <t>65</t>
  </si>
  <si>
    <t>857242122</t>
  </si>
  <si>
    <t>Montáž litinových tvarovek na potrubí litinovém tlakovém jednoosých na potrubí z trub přírubových v otevřeném výkopu, kanálu nebo v šachtě DN 80</t>
  </si>
  <si>
    <t>1209459877</t>
  </si>
  <si>
    <t>66</t>
  </si>
  <si>
    <t>55.504908000016</t>
  </si>
  <si>
    <t>8/8 DÍRY KOLENO PATNÍ PŘÍRUBOVÉ 80 - 8/8 DÍRY</t>
  </si>
  <si>
    <t>966088259</t>
  </si>
  <si>
    <t>67</t>
  </si>
  <si>
    <t>55.850008000016</t>
  </si>
  <si>
    <t>TVAROVKA FF KUS 80/1000</t>
  </si>
  <si>
    <t>-591515603</t>
  </si>
  <si>
    <t>68</t>
  </si>
  <si>
    <t>55.850008060016</t>
  </si>
  <si>
    <t>TVAROVKA FF KUS 80/600</t>
  </si>
  <si>
    <t>70071793</t>
  </si>
  <si>
    <t>69</t>
  </si>
  <si>
    <t>857261141</t>
  </si>
  <si>
    <t>Montáž litinových tvarovek na potrubí litinovém tlakovém jednoosých na potrubí z trub hrdlových v otevřeném výkopu, kanálu nebo v šachtě s těsnícím nebo zámkovým spojem vnějšího průměru DN/OD 110</t>
  </si>
  <si>
    <t>-616164234</t>
  </si>
  <si>
    <t>70</t>
  </si>
  <si>
    <t>55.797410000016</t>
  </si>
  <si>
    <t>SYNOFLEX - SPOJKA 100 (104-132)</t>
  </si>
  <si>
    <t>-538288109</t>
  </si>
  <si>
    <t>71</t>
  </si>
  <si>
    <t>857261151</t>
  </si>
  <si>
    <t>Montáž litinových tvarovek na potrubí litinovém tlakovém jednoosých na potrubí z trub hrdlových v otevřeném výkopu, kanálu nebo v šachtě s přírubovým koncem vnějšího průměru DN/OD 110</t>
  </si>
  <si>
    <t>688529611</t>
  </si>
  <si>
    <t>72</t>
  </si>
  <si>
    <t>55251187</t>
  </si>
  <si>
    <t>tvarovka přírubová s hrdlem E, PN 10-16 DN 110/příruba DN 100</t>
  </si>
  <si>
    <t>961359027</t>
  </si>
  <si>
    <t>73</t>
  </si>
  <si>
    <t>857311141</t>
  </si>
  <si>
    <t>Montáž litinových tvarovek na potrubí litinovém tlakovém jednoosých na potrubí z trub hrdlových v otevřeném výkopu, kanálu nebo v šachtě s těsnícím nebo zámkovým spojem vnějšího průměru DN/OD 160</t>
  </si>
  <si>
    <t>-998057276</t>
  </si>
  <si>
    <t>74</t>
  </si>
  <si>
    <t>55.797415000016</t>
  </si>
  <si>
    <t>SYNOFLEX - SPOJKA 150 (155-192)</t>
  </si>
  <si>
    <t>1425032188</t>
  </si>
  <si>
    <t>75</t>
  </si>
  <si>
    <t>857312122</t>
  </si>
  <si>
    <t>Montáž litinových tvarovek na potrubí litinovém tlakovém jednoosých na potrubí z trub přírubových v otevřeném výkopu, kanálu nebo v šachtě DN 150</t>
  </si>
  <si>
    <t>-19000342</t>
  </si>
  <si>
    <t>76</t>
  </si>
  <si>
    <t>55253663</t>
  </si>
  <si>
    <t>příruba zaslepovací litinová vodovodní PN10/16 X-kus DN 150</t>
  </si>
  <si>
    <t>-2097784149</t>
  </si>
  <si>
    <t>77</t>
  </si>
  <si>
    <t>871211211</t>
  </si>
  <si>
    <t>Montáž vodovodního potrubí z plastů v otevřeném výkopu z polyetylenu PE 100 svařovaných elektrotvarovkou SDR 11/PN16 D 63 x 5,8 mm</t>
  </si>
  <si>
    <t>338337754</t>
  </si>
  <si>
    <t>78</t>
  </si>
  <si>
    <t>28613173</t>
  </si>
  <si>
    <t>trubka vodovodní PE100 SDR11 se signalizační vrstvou 63x5,8mm</t>
  </si>
  <si>
    <t>-1792707683</t>
  </si>
  <si>
    <t>79</t>
  </si>
  <si>
    <t>871321211</t>
  </si>
  <si>
    <t>Montáž vodovodního potrubí z plastů v otevřeném výkopu z polyetylenu PE 100 svařovaných elektrotvarovkou SDR 11/PN16 D 160 x 14,6 mm</t>
  </si>
  <si>
    <t>518525539</t>
  </si>
  <si>
    <t>80</t>
  </si>
  <si>
    <t>28613560r</t>
  </si>
  <si>
    <t>potrubí PE100 RC2 SDR11 160x14,3</t>
  </si>
  <si>
    <t>1531172949</t>
  </si>
  <si>
    <t>Poznámka k položce:_x000D_
ztratné 1,5%</t>
  </si>
  <si>
    <t>81</t>
  </si>
  <si>
    <t>28613560r01</t>
  </si>
  <si>
    <t>potrubí PE100 RC2 SDR11 160x14,3 předizolované PUR pěnou tl. 70 mm</t>
  </si>
  <si>
    <t>-1612285624</t>
  </si>
  <si>
    <t>7,0</t>
  </si>
  <si>
    <t>82</t>
  </si>
  <si>
    <t>871381211</t>
  </si>
  <si>
    <t>Montáž vodovodního potrubí z plastů v otevřeném výkopu z polyetylenu PE 100 svařovaných elektrotvarovkou SDR 11/PN16 D 355 x 32,2 mm</t>
  </si>
  <si>
    <t>105526661</t>
  </si>
  <si>
    <t>chráničky</t>
  </si>
  <si>
    <t>4,0+4,0</t>
  </si>
  <si>
    <t>83</t>
  </si>
  <si>
    <t>1637598517</t>
  </si>
  <si>
    <t>84</t>
  </si>
  <si>
    <t>877261101</t>
  </si>
  <si>
    <t>Montáž tvarovek na vodovodním plastovém potrubí z polyetylenu PE 100 elektrotvarovek SDR 11/PN16 spojek, oblouků nebo redukcí d 110</t>
  </si>
  <si>
    <t>1060382448</t>
  </si>
  <si>
    <t>85</t>
  </si>
  <si>
    <t>28653136</t>
  </si>
  <si>
    <t>nákružek lemový PE 100 SDR11 110mm</t>
  </si>
  <si>
    <t>1555105360</t>
  </si>
  <si>
    <t>86</t>
  </si>
  <si>
    <t>28654410</t>
  </si>
  <si>
    <t>příruba volná k lemovému nákružku z polypropylénu 110</t>
  </si>
  <si>
    <t>-1365175473</t>
  </si>
  <si>
    <t>87</t>
  </si>
  <si>
    <t>877321101</t>
  </si>
  <si>
    <t>Montáž tvarovek na vodovodním plastovém potrubí z polyetylenu PE 100 elektrotvarovek SDR 11/PN16 spojek, oblouků nebo redukcí d 160</t>
  </si>
  <si>
    <t>-1909737159</t>
  </si>
  <si>
    <t>88</t>
  </si>
  <si>
    <t>28615978</t>
  </si>
  <si>
    <t>elektrospojka SDR11 PE 100 PN16 D 160mm</t>
  </si>
  <si>
    <t>1267933750</t>
  </si>
  <si>
    <t>89</t>
  </si>
  <si>
    <t>28614980</t>
  </si>
  <si>
    <t>elektroredukce PE 100 PN16 D 160-110mm</t>
  </si>
  <si>
    <t>1067108625</t>
  </si>
  <si>
    <t>90</t>
  </si>
  <si>
    <t>28653139</t>
  </si>
  <si>
    <t>nákružek lemový PE 100 SDR11 160mm</t>
  </si>
  <si>
    <t>-1661491868</t>
  </si>
  <si>
    <t>91</t>
  </si>
  <si>
    <t>42975247r</t>
  </si>
  <si>
    <t>příruba kruhová volná PP-ocel D 160mm</t>
  </si>
  <si>
    <t>1993231710</t>
  </si>
  <si>
    <t>92</t>
  </si>
  <si>
    <t>55.FFD91017W</t>
  </si>
  <si>
    <t>Oblouk 11° PE100 RC SDR11 160</t>
  </si>
  <si>
    <t>-2115002655</t>
  </si>
  <si>
    <t>Poznámka k položce:_x000D_
PE100RC tvarovka, svařování na tupo, barva černá - Oblouk 11° PE100 RC SDR11 160</t>
  </si>
  <si>
    <t>93</t>
  </si>
  <si>
    <t>55.FFD61017W</t>
  </si>
  <si>
    <t>Oblouk 30° PE100 RC SDR11 160</t>
  </si>
  <si>
    <t>1798136350</t>
  </si>
  <si>
    <t>Poznámka k položce:_x000D_
PE100RC tvarovka, svařování na tupo, barva černá - Oblouk 30° PE100 RC SDR11 160</t>
  </si>
  <si>
    <t>94</t>
  </si>
  <si>
    <t>55.FFD51017W</t>
  </si>
  <si>
    <t>Oblouk 45° PE100 RC SDR11 160</t>
  </si>
  <si>
    <t>997604701</t>
  </si>
  <si>
    <t>Poznámka k položce:_x000D_
PE100RC tvarovka, svařování na tupo, barva černá - Oblouk 45° PE100 RC SDR11 160</t>
  </si>
  <si>
    <t>95</t>
  </si>
  <si>
    <t>877321113</t>
  </si>
  <si>
    <t>Montáž tvarovek na vodovodním plastovém potrubí z polyetylenu PE 100 elektrotvarovek SDR 11/PN16 T-kusů d 160</t>
  </si>
  <si>
    <t>-239532467</t>
  </si>
  <si>
    <t>96</t>
  </si>
  <si>
    <t>28614963</t>
  </si>
  <si>
    <t>elektrotvarovka T-kus rovnoramenný PE 100 PN16 D 160mm</t>
  </si>
  <si>
    <t>1958634130</t>
  </si>
  <si>
    <t>97</t>
  </si>
  <si>
    <t>45.615592</t>
  </si>
  <si>
    <t>ELEKTRO T KUS S PŘÍRUBOU 160/80</t>
  </si>
  <si>
    <t>-564553964</t>
  </si>
  <si>
    <t>98</t>
  </si>
  <si>
    <t>891211112</t>
  </si>
  <si>
    <t>Montáž vodovodních armatur na potrubí šoupátek nebo klapek uzavíracích v otevřeném výkopu nebo v šachtách s osazením zemní soupravy (bez poklopů) DN 50</t>
  </si>
  <si>
    <t>686207123</t>
  </si>
  <si>
    <t>99</t>
  </si>
  <si>
    <t>45.260006405016</t>
  </si>
  <si>
    <t>ŠOUPÁTKO DN 50 S ISO HRDLEM</t>
  </si>
  <si>
    <t>2051388866</t>
  </si>
  <si>
    <t>100</t>
  </si>
  <si>
    <t>55.950105000002</t>
  </si>
  <si>
    <t>SOUPRAVA ZEMNÍ TELESKOPICKÁ E1-1,3 -1,8 50 (1,3-1,8m)</t>
  </si>
  <si>
    <t>-120720422</t>
  </si>
  <si>
    <t>101</t>
  </si>
  <si>
    <t>891241112</t>
  </si>
  <si>
    <t>Montáž vodovodních armatur na potrubí šoupátek nebo klapek uzavíracích v otevřeném výkopu nebo v šachtách s osazením zemní soupravy (bez poklopů) DN 80</t>
  </si>
  <si>
    <t>1285652960</t>
  </si>
  <si>
    <t>102</t>
  </si>
  <si>
    <t>42221303</t>
  </si>
  <si>
    <t>šoupátko pitná voda litina GGG 50 krátká stavební dl PN10/16 DN 80x180mm</t>
  </si>
  <si>
    <t>-1877981402</t>
  </si>
  <si>
    <t>103</t>
  </si>
  <si>
    <t>55.950108000007</t>
  </si>
  <si>
    <t>SOUPRAVA ZEMNÍ TELESKOPICKÁ E1/A 2,5-3,5 65-80 E1/80 A (2,5-3,5m)</t>
  </si>
  <si>
    <t>1858766056</t>
  </si>
  <si>
    <t>104</t>
  </si>
  <si>
    <t>891241811</t>
  </si>
  <si>
    <t>Demontáž vodovodních armatur na potrubí šoupátek nebo klapek uzavíracích v otevřeném výkopu nebo v šachtách DN 80</t>
  </si>
  <si>
    <t>146765681</t>
  </si>
  <si>
    <t>odstranění stávajícího podzemního hydrantu</t>
  </si>
  <si>
    <t>105</t>
  </si>
  <si>
    <t>891243321</t>
  </si>
  <si>
    <t>Montáž vodovodních armatur na potrubí ventilů odvzdušňovacích nebo zavzdušňovacích mechanických a plovákových přírubových na venkovních řadech DN 80</t>
  </si>
  <si>
    <t>872963704</t>
  </si>
  <si>
    <t>106</t>
  </si>
  <si>
    <t>42212308r</t>
  </si>
  <si>
    <t>ventil odvzdušňovací a zavzdušňovací PN 16 DN 80</t>
  </si>
  <si>
    <t>-371192006</t>
  </si>
  <si>
    <t>107</t>
  </si>
  <si>
    <t>891247111</t>
  </si>
  <si>
    <t>Montáž vodovodních armatur na potrubí hydrantů podzemních (bez osazení poklopů) DN 80</t>
  </si>
  <si>
    <t>209630924</t>
  </si>
  <si>
    <t>108</t>
  </si>
  <si>
    <t>42273593</t>
  </si>
  <si>
    <t>hydrant podzemní DN 80 PN 16 dvojitý uzávěr s koulí krycí v 1250mm</t>
  </si>
  <si>
    <t>-891282412</t>
  </si>
  <si>
    <t>109</t>
  </si>
  <si>
    <t>891261112</t>
  </si>
  <si>
    <t>Montáž vodovodních armatur na potrubí šoupátek nebo klapek uzavíracích v otevřeném výkopu nebo v šachtách s osazením zemní soupravy (bez poklopů) DN 100</t>
  </si>
  <si>
    <t>274126744</t>
  </si>
  <si>
    <t>110</t>
  </si>
  <si>
    <t>42221304</t>
  </si>
  <si>
    <t>šoupátko pitná voda litina GGG 50 krátká stavební dl PN10/16 DN 100x190mm</t>
  </si>
  <si>
    <t>405991967</t>
  </si>
  <si>
    <t>111</t>
  </si>
  <si>
    <t>55.950110000005</t>
  </si>
  <si>
    <t>SOUPRAVA ZEMNÍ TELESKOPICKÁ E1/A-2,0 -2,5 100 (2,0-2,5m)</t>
  </si>
  <si>
    <t>301374413</t>
  </si>
  <si>
    <t>112</t>
  </si>
  <si>
    <t>891311112</t>
  </si>
  <si>
    <t>Montáž vodovodních armatur na potrubí šoupátek nebo klapek uzavíracích v otevřeném výkopu nebo v šachtách s osazením zemní soupravy (bez poklopů) DN 150</t>
  </si>
  <si>
    <t>179000480</t>
  </si>
  <si>
    <t>113</t>
  </si>
  <si>
    <t>42221306</t>
  </si>
  <si>
    <t>šoupátko pitná voda litina GGG 50 krátká stavební dl PN10/16 DN 150x210mm</t>
  </si>
  <si>
    <t>-977245390</t>
  </si>
  <si>
    <t>114</t>
  </si>
  <si>
    <t>55.950112515003</t>
  </si>
  <si>
    <t>SOUPRAVA ZEMNÍ TELESKOPICKÁ E1/A-1,3 -1,8 125-150 (1,3-1,8m)</t>
  </si>
  <si>
    <t>2108321568</t>
  </si>
  <si>
    <t>115</t>
  </si>
  <si>
    <t>891319111</t>
  </si>
  <si>
    <t>Montáž vodovodních armatur na potrubí navrtávacích pasů s ventilem Jt 1 MPa, na potrubí z trub litinových, ocelových nebo plastických hmot DN 150</t>
  </si>
  <si>
    <t>-1352843151</t>
  </si>
  <si>
    <t>116</t>
  </si>
  <si>
    <t>42271415r</t>
  </si>
  <si>
    <t>navrtávací pas odbočkový d160/2 na PE potrubí</t>
  </si>
  <si>
    <t>-420252661</t>
  </si>
  <si>
    <t>117</t>
  </si>
  <si>
    <t>892351111</t>
  </si>
  <si>
    <t>Tlakové zkoušky vodou na potrubí DN 150 nebo 200</t>
  </si>
  <si>
    <t>1526044832</t>
  </si>
  <si>
    <t>118</t>
  </si>
  <si>
    <t>892353122</t>
  </si>
  <si>
    <t>Proplach a dezinfekce vodovodního potrubí DN 150 nebo 200</t>
  </si>
  <si>
    <t>1381922896</t>
  </si>
  <si>
    <t>119</t>
  </si>
  <si>
    <t>899401112</t>
  </si>
  <si>
    <t>Osazení poklopů litinových šoupátkových</t>
  </si>
  <si>
    <t>-461980043</t>
  </si>
  <si>
    <t>3+1</t>
  </si>
  <si>
    <t>120</t>
  </si>
  <si>
    <t>42291352r</t>
  </si>
  <si>
    <t>poklop litinový šoupátkový pro zemní soupravy samonivelační</t>
  </si>
  <si>
    <t>507197840</t>
  </si>
  <si>
    <t>121</t>
  </si>
  <si>
    <t>899401113</t>
  </si>
  <si>
    <t>Osazení poklopů litinových hydrantových</t>
  </si>
  <si>
    <t>-2021122614</t>
  </si>
  <si>
    <t>122</t>
  </si>
  <si>
    <t>42291452r</t>
  </si>
  <si>
    <t>poklop litinový hydrantový samonivelační</t>
  </si>
  <si>
    <t>413278056</t>
  </si>
  <si>
    <t>123</t>
  </si>
  <si>
    <t>55.179000000099</t>
  </si>
  <si>
    <t>ULIČNÍ VÍČKO K AUTOMATICKÉ ODVZDUŠŇOVACÍ SOUPRAVĚ</t>
  </si>
  <si>
    <t>584692199</t>
  </si>
  <si>
    <t>124</t>
  </si>
  <si>
    <t>899721111</t>
  </si>
  <si>
    <t>Signalizační vodič na potrubí DN do 150 mm</t>
  </si>
  <si>
    <t>869326428</t>
  </si>
  <si>
    <t>125</t>
  </si>
  <si>
    <t>899722113</t>
  </si>
  <si>
    <t>Krytí potrubí z plastů výstražnou fólií z PVC šířky 34 cm</t>
  </si>
  <si>
    <t>2017395135</t>
  </si>
  <si>
    <t>126</t>
  </si>
  <si>
    <t>899911101-R</t>
  </si>
  <si>
    <t>Kluzné objímky (pojízdná sedla)  pro zasunutí potrubí do chráničky výšky 19 mm vnějšího průměru potrubí do 183 mm</t>
  </si>
  <si>
    <t>-1126447936</t>
  </si>
  <si>
    <t>montáž včetně materiálu</t>
  </si>
  <si>
    <t>6+8+6+11+5</t>
  </si>
  <si>
    <t>127</t>
  </si>
  <si>
    <t>899913103-R</t>
  </si>
  <si>
    <t>Příplatek za nerezové šrouby a bandáže přírubových spojů</t>
  </si>
  <si>
    <t>2008703104</t>
  </si>
  <si>
    <t>128</t>
  </si>
  <si>
    <t>899913162-R</t>
  </si>
  <si>
    <t>Koncové uzavírací manžety chrániček  DN potrubí x DN chráničky DN 150 x 400</t>
  </si>
  <si>
    <t>-79224490</t>
  </si>
  <si>
    <t>129</t>
  </si>
  <si>
    <t>899914116</t>
  </si>
  <si>
    <t>Montáž ocelové chráničky v otevřeném výkopu vnějšího průměru D 426 x 10 mm</t>
  </si>
  <si>
    <t>780059147</t>
  </si>
  <si>
    <t>130</t>
  </si>
  <si>
    <t>14033234</t>
  </si>
  <si>
    <t>trubka ocelová bezešvá hladká tl 10mm ČSN 41 1375.1 D 426mm</t>
  </si>
  <si>
    <t>600684928</t>
  </si>
  <si>
    <t>Ostatní konstrukce a práce, bourání</t>
  </si>
  <si>
    <t>131</t>
  </si>
  <si>
    <t>919112233</t>
  </si>
  <si>
    <t>Řezání dilatačních spár v živičném krytu  vytvoření komůrky pro těsnící zálivku šířky 20 mm, hloubky 40 mm</t>
  </si>
  <si>
    <t>-1709412496</t>
  </si>
  <si>
    <t>298,0*2</t>
  </si>
  <si>
    <t>132</t>
  </si>
  <si>
    <t>919122132</t>
  </si>
  <si>
    <t>Utěsnění dilatačních spár zálivkou za tepla  v cementobetonovém nebo živičném krytu včetně adhezního nátěru s těsnicím profilem pod zálivkou, pro komůrky šířky 20 mm, hloubky 40 mm</t>
  </si>
  <si>
    <t>-1567631125</t>
  </si>
  <si>
    <t>133</t>
  </si>
  <si>
    <t>919731122</t>
  </si>
  <si>
    <t>Zarovnání styčné plochy podkladu nebo krytu podél vybourané části komunikace nebo zpevněné plochy  živičné tl. přes 50 do 100 mm</t>
  </si>
  <si>
    <t>409362590</t>
  </si>
  <si>
    <t>134</t>
  </si>
  <si>
    <t>919735112</t>
  </si>
  <si>
    <t>Řezání stávajícího živičného krytu nebo podkladu  hloubky přes 50 do 100 mm</t>
  </si>
  <si>
    <t>-1707431967</t>
  </si>
  <si>
    <t>135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</si>
  <si>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</si>
  <si>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</si>
  <si>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-1157305518</t>
  </si>
  <si>
    <t>163,5*0,8</t>
  </si>
  <si>
    <t>997</t>
  </si>
  <si>
    <t>Přesun sutě</t>
  </si>
  <si>
    <t>136</t>
  </si>
  <si>
    <t>997221551</t>
  </si>
  <si>
    <t>Vodorovná doprava suti  bez naložení, ale se složením a s hrubým urovnáním ze sypkých materiálů, na vzdálenost do 1 km</t>
  </si>
  <si>
    <t>1572307875</t>
  </si>
  <si>
    <t>(1658,535+4,965)*0,17 "dle položek odstranění podkladu z kameniva tl. 100 mm</t>
  </si>
  <si>
    <t>(120,23+327,47)*0,29 "dle položek odstranění podkladu z kameniva tl. 200 mm</t>
  </si>
  <si>
    <t>(3,971+323,829)*0,44 "dle položek odstranění podkladu z kameniva tl. 300 mm</t>
  </si>
  <si>
    <t>(3,971+323,829)*0,325 "dle položek odstranění podkladu z betonu tl. 150 mm</t>
  </si>
  <si>
    <t>5,415*0,098 "dle položek odstranění podkladu živičného tl 50 mm</t>
  </si>
  <si>
    <t>3,971*0,22 "dle položek odstranění podkladu živičného tl 100 mm</t>
  </si>
  <si>
    <t>323,829*0,256 "dle položek frézování tl. 70 mm</t>
  </si>
  <si>
    <t>441,585*0,092 "dle položek frézování tl. 40 mm</t>
  </si>
  <si>
    <t>137</t>
  </si>
  <si>
    <t>997221559</t>
  </si>
  <si>
    <t>Vodorovná doprava suti  bez naložení, ale se složením a s hrubým urovnáním Příplatek k ceně za každý další i započatý 1 km přes 1 km</t>
  </si>
  <si>
    <t>-1202896562</t>
  </si>
  <si>
    <t>9 příplatků</t>
  </si>
  <si>
    <t>9*788,326</t>
  </si>
  <si>
    <t>138</t>
  </si>
  <si>
    <t>997221615</t>
  </si>
  <si>
    <t>Poplatek za uložení stavebního odpadu na skládce (skládkovné) z prostého betonu zatříděného do Katalogu odpadů pod kódem 17 01 01</t>
  </si>
  <si>
    <t>1454475832</t>
  </si>
  <si>
    <t>139</t>
  </si>
  <si>
    <t>997221645</t>
  </si>
  <si>
    <t>Poplatek za uložení stavebního odpadu na skládce (skládkovné) asfaltového bez obsahu dehtu zatříděného do Katalogu odpadů pod kódem 17 03 02</t>
  </si>
  <si>
    <t>1102409168</t>
  </si>
  <si>
    <t>140</t>
  </si>
  <si>
    <t>997221655</t>
  </si>
  <si>
    <t>-310250858</t>
  </si>
  <si>
    <t>998</t>
  </si>
  <si>
    <t>Přesun hmot</t>
  </si>
  <si>
    <t>141</t>
  </si>
  <si>
    <t>998276101</t>
  </si>
  <si>
    <t>Přesun hmot pro trubní vedení hloubené z trub z plastických hmot nebo sklolaminátových pro vodovody nebo kanalizace v otevřeném výkopu dopravní vzdálenost do 15 m</t>
  </si>
  <si>
    <t>-280136897</t>
  </si>
  <si>
    <t>OST</t>
  </si>
  <si>
    <t>Ostatní</t>
  </si>
  <si>
    <t>142</t>
  </si>
  <si>
    <t>R001</t>
  </si>
  <si>
    <t>Suchovod</t>
  </si>
  <si>
    <t>1464567258</t>
  </si>
  <si>
    <t>montáž a demontáž</t>
  </si>
  <si>
    <t>440 m potrubí PE 90x8,2 mm SDR11</t>
  </si>
  <si>
    <t>2x zemní teskopická souprava pro šoupada DN 80 1,3-1,8 m</t>
  </si>
  <si>
    <t>1x navrtávací pas d90/63</t>
  </si>
  <si>
    <t>1x navrtávací pas d90/90</t>
  </si>
  <si>
    <t>2x zemní souprava pro navrtávací odbočkový ventil</t>
  </si>
  <si>
    <t>1x spojka synoflex DN 100/80</t>
  </si>
  <si>
    <t>1x spojka synoflex DN 80/50</t>
  </si>
  <si>
    <t>1x elektro T-kus d90/90</t>
  </si>
  <si>
    <t>1x lemový nákružek d90</t>
  </si>
  <si>
    <t>1x otočná příruba PP-ocel d90</t>
  </si>
  <si>
    <t>75x elektrospojka d90</t>
  </si>
  <si>
    <t>143</t>
  </si>
  <si>
    <t>R002</t>
  </si>
  <si>
    <t>Stavební úpravy propustku</t>
  </si>
  <si>
    <t>kpl</t>
  </si>
  <si>
    <t>-1256627739</t>
  </si>
  <si>
    <t>vybourání kapes, odvoz materiálu, zpětné dozdění</t>
  </si>
  <si>
    <t>02 -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</si>
  <si>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</si>
  <si>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</si>
  <si>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</si>
  <si>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</si>
  <si>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</si>
  <si>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</si>
  <si>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</si>
  <si>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</si>
  <si>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</si>
  <si>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</si>
  <si>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</si>
  <si>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</si>
  <si>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</si>
  <si>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</si>
  <si>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</si>
  <si>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</si>
  <si>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</si>
  <si>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</si>
  <si>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</si>
  <si>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Poznámka k položce:_x000D_
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</si>
  <si>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</si>
  <si>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</si>
  <si>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</si>
  <si>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X6</t>
  </si>
  <si>
    <t>Vypracování kontrolního a zkušebního plánu, provádění předepsaných zkoušek dle kontrolního zkušebního plnánu, např. kvality práce, dodávaných materiálů a konstrukcí.</t>
  </si>
  <si>
    <t>D4</t>
  </si>
  <si>
    <t>VON 3: Ostatní náklady jinde neuvedené</t>
  </si>
  <si>
    <t>X7</t>
  </si>
  <si>
    <t>Vytýčení prostorové polohy stavebních objektů, vytýčení hranic pozemků, vytýčení obvodu staveniště</t>
  </si>
  <si>
    <t>X8</t>
  </si>
  <si>
    <t>Vytýčení stávajících inženýrských sítí, vč. kopání sond pro jejich zjištění, vč. ručních výkopů. Zajištění aktualizace vyjádření správců sítí k existenci sítí.</t>
  </si>
  <si>
    <t>X9</t>
  </si>
  <si>
    <t>Činnost geodeta ve výstavbě</t>
  </si>
  <si>
    <t>Poznámka k položce:_x000D_
doměření stavby pro účely výstavby (doměření polohopisu, vytyčování kanalizačních šachet a objektů na stokové síti v případě změny jejich umístění oproti projektu, vč. ČOV a ostatních objektů)_x000D_
při výstavbě, zde součinoost se statikem (sledování vlivů stavby  na okolní objekty)</t>
  </si>
  <si>
    <t>X10</t>
  </si>
  <si>
    <t>Činnost statika - pří výstavbě</t>
  </si>
  <si>
    <t>Poznámka k položce:_x000D_
sledování vlivů stavby  na okolní objekty_x000D_
např. pro  rozdělení vytěžené zeminy pro uložení na mezideponii pro zpětné zásypy a pro odvoz na skládku, sledování množství čerpané vody a sledování vlivu jejího čerpání na okolí po celou dobu čerpání.</t>
  </si>
  <si>
    <t>X11</t>
  </si>
  <si>
    <t>Zajištění provozu dalšího subjektu nutného při přeložkách nebo poškození stávajících podzemních sítí - nutné uzavření úseků, zajištění návhradního zásobení</t>
  </si>
  <si>
    <t>X12</t>
  </si>
  <si>
    <t>Oprava, znovuzřízení objektů (oplocení, zídky, potrubí apod) poškozené, nebo zbořené během výstavby</t>
  </si>
  <si>
    <t>Poznámka k položce:_x000D_
s ohledem na technologii výstavby. Tam, kde není zohledněno v jiných částech výkazů výměr. Např. oprava a znovuzřízení objektů kdy dojde při výstavbě ke změně trasy, technologie pokládky. Dále případné podchycení, stávajícího potrubí při křížení, jinde neuvedené (podélné profily, situace)-jedná se o přípojky zjištěné během provádění stavebních prací, atd.</t>
  </si>
  <si>
    <t>X13</t>
  </si>
  <si>
    <t>Náklady spojené s vyřízením požadavků orgánů a organizací nutných před započetím výstavby</t>
  </si>
  <si>
    <t>Poznámka k položce:_x000D_
obsažených v dokladové části: např. kácení zeleně, dopravní trasy, zvláštní užívání komunikací, správní poplatky, ohlášení stavby_x000D_
při živelných pohromách, intenzivních přívalových deštích, či letních bouřkách (pokud není uvedeno v jednotlivých SO a pokud se na ně nevztahuje pojistka)</t>
  </si>
  <si>
    <t>X14</t>
  </si>
  <si>
    <t>Ohlášení, příprava staveniště, záchranné práce, zabezpečení archeologických nálezů na místě</t>
  </si>
  <si>
    <t>X15</t>
  </si>
  <si>
    <t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</si>
  <si>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D5</t>
  </si>
  <si>
    <t>VON 4: Předání a převzetí díla - náklady jinde neuvedené</t>
  </si>
  <si>
    <t>X16</t>
  </si>
  <si>
    <t>Návrhy Provozních, Havarijních, Povodňových, Požárních a jiných řádů a předpisů nutných pro realizaci a předání díla.</t>
  </si>
  <si>
    <t>Poznámka k položce:_x000D_
Návrhy Provozních, Havarijních, Povodňových, Požárních a jiných řádů a předpisů a jejich odsouhlasení s pracovníky  správními orgány - pro trvalý provoz (se zapracováním připomínek)</t>
  </si>
  <si>
    <t>X17</t>
  </si>
  <si>
    <t>Komplexní a technologické zkoušky dle příslušných ČSN</t>
  </si>
  <si>
    <t>Poznámka k položce:_x000D_
dle obecných podmínek technických specifikací a zápisů ve stavebních denících ( např. výchozí revize, revizní knihy, , zkoušky hutnění, apd.) Neuvedené v jiných částech výkazů výměr.</t>
  </si>
  <si>
    <t>X18</t>
  </si>
  <si>
    <t>Manipulační předpisy, prohlášení o shodě, tlakové zkoušky jinde neuvedené, revize elektro, zkoušky těsnosti nádrží, provozní zkoušky, které budou prováděny za součinnosti obsluhy (zaškolování obsluhy).</t>
  </si>
  <si>
    <t>X19</t>
  </si>
  <si>
    <t>Vyhotovení  geodetického zaměření skutečného provedení stavby</t>
  </si>
  <si>
    <t>Poznámka k položce:_x000D_
ve 3 vyhotoveních v listinné a 1 na CD nosiči v digitální formě předepsaného formátu (včetně přeložek, přípojek NN atd.)</t>
  </si>
  <si>
    <t>X20</t>
  </si>
  <si>
    <t>Vypracování geometrického plánu v celém rozsahu stavby</t>
  </si>
  <si>
    <t>Poznámka k položce:_x000D_
Geometrický plán bude vypracován v 3 vyhotoveních v listinné podobě</t>
  </si>
  <si>
    <t>X21</t>
  </si>
  <si>
    <t>Dokumentace skutečného provedení stavby (DSPS). Vyhotovení 6x v papírové podobě + 1 x elekronicky na CD ve formátech .doc, .xls, .dwg, .dxf.</t>
  </si>
  <si>
    <t>X35</t>
  </si>
  <si>
    <t>Rozbor vody</t>
  </si>
  <si>
    <t>-432082153</t>
  </si>
  <si>
    <t>dodávka VAK Pce - PE100 RC1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</si>
</sst>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98"/>
  <sheetViews>
    <sheetView showGridLines="0" tabSelected="1" topLeftCell="A16" workbookViewId="0">
      <selection activeCell="AG96" sqref="AG96:AM96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 x14ac:dyDescent="0.2">
      <c r="AR2" s="254"/>
      <c r="AS2" s="254"/>
      <c r="AT2" s="254"/>
      <c r="AU2" s="254"/>
      <c r="AV2" s="254"/>
      <c r="AW2" s="254"/>
      <c r="AX2" s="254"/>
      <c r="AY2" s="254"/>
      <c r="AZ2" s="254"/>
      <c r="BA2" s="254"/>
      <c r="BB2" s="254"/>
      <c r="BC2" s="254"/>
      <c r="BD2" s="254"/>
      <c r="BE2" s="254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 x14ac:dyDescent="0.2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 x14ac:dyDescent="0.2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6" t="s">
        <v>14</v>
      </c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O5" s="287"/>
      <c r="AP5" s="22"/>
      <c r="AQ5" s="22"/>
      <c r="AR5" s="20"/>
      <c r="BE5" s="283" t="s">
        <v>15</v>
      </c>
      <c r="BS5" s="17" t="s">
        <v>6</v>
      </c>
    </row>
    <row r="6" spans="1:74" s="1" customFormat="1" ht="36.950000000000003" customHeight="1" x14ac:dyDescent="0.2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8" t="s">
        <v>17</v>
      </c>
      <c r="L6" s="287"/>
      <c r="M6" s="287"/>
      <c r="N6" s="287"/>
      <c r="O6" s="287"/>
      <c r="P6" s="287"/>
      <c r="Q6" s="287"/>
      <c r="R6" s="287"/>
      <c r="S6" s="287"/>
      <c r="T6" s="287"/>
      <c r="U6" s="287"/>
      <c r="V6" s="287"/>
      <c r="W6" s="287"/>
      <c r="X6" s="287"/>
      <c r="Y6" s="287"/>
      <c r="Z6" s="287"/>
      <c r="AA6" s="287"/>
      <c r="AB6" s="287"/>
      <c r="AC6" s="287"/>
      <c r="AD6" s="287"/>
      <c r="AE6" s="287"/>
      <c r="AF6" s="287"/>
      <c r="AG6" s="287"/>
      <c r="AH6" s="287"/>
      <c r="AI6" s="287"/>
      <c r="AJ6" s="287"/>
      <c r="AK6" s="287"/>
      <c r="AL6" s="287"/>
      <c r="AM6" s="287"/>
      <c r="AN6" s="287"/>
      <c r="AO6" s="287"/>
      <c r="AP6" s="22"/>
      <c r="AQ6" s="22"/>
      <c r="AR6" s="20"/>
      <c r="BE6" s="284"/>
      <c r="BS6" s="17" t="s">
        <v>6</v>
      </c>
    </row>
    <row r="7" spans="1:74" s="1" customFormat="1" ht="12" customHeight="1" x14ac:dyDescent="0.2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4"/>
      <c r="BS7" s="17" t="s">
        <v>6</v>
      </c>
    </row>
    <row r="8" spans="1:74" s="1" customFormat="1" ht="12" customHeight="1" x14ac:dyDescent="0.2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84"/>
      <c r="BS8" s="17" t="s">
        <v>6</v>
      </c>
    </row>
    <row r="9" spans="1:74" s="1" customFormat="1" ht="14.45" customHeight="1" x14ac:dyDescent="0.2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4"/>
      <c r="BS9" s="17" t="s">
        <v>6</v>
      </c>
    </row>
    <row r="10" spans="1:74" s="1" customFormat="1" ht="12" customHeight="1" x14ac:dyDescent="0.2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284"/>
      <c r="BS10" s="17" t="s">
        <v>6</v>
      </c>
    </row>
    <row r="11" spans="1:74" s="1" customFormat="1" ht="18.399999999999999" customHeight="1" x14ac:dyDescent="0.2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284"/>
      <c r="BS11" s="17" t="s">
        <v>6</v>
      </c>
    </row>
    <row r="12" spans="1:74" s="1" customFormat="1" ht="6.95" customHeight="1" x14ac:dyDescent="0.2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4"/>
      <c r="BS12" s="17" t="s">
        <v>6</v>
      </c>
    </row>
    <row r="13" spans="1:74" s="1" customFormat="1" ht="12" customHeight="1" x14ac:dyDescent="0.2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31</v>
      </c>
      <c r="AO13" s="22"/>
      <c r="AP13" s="22"/>
      <c r="AQ13" s="22"/>
      <c r="AR13" s="20"/>
      <c r="BE13" s="284"/>
      <c r="BS13" s="17" t="s">
        <v>6</v>
      </c>
    </row>
    <row r="14" spans="1:74" ht="12.75" x14ac:dyDescent="0.2">
      <c r="B14" s="21"/>
      <c r="C14" s="22"/>
      <c r="D14" s="22"/>
      <c r="E14" s="289" t="s">
        <v>31</v>
      </c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29" t="s">
        <v>28</v>
      </c>
      <c r="AL14" s="22"/>
      <c r="AM14" s="22"/>
      <c r="AN14" s="31" t="s">
        <v>31</v>
      </c>
      <c r="AO14" s="22"/>
      <c r="AP14" s="22"/>
      <c r="AQ14" s="22"/>
      <c r="AR14" s="20"/>
      <c r="BE14" s="284"/>
      <c r="BS14" s="17" t="s">
        <v>6</v>
      </c>
    </row>
    <row r="15" spans="1:74" s="1" customFormat="1" ht="6.95" customHeight="1" x14ac:dyDescent="0.2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4"/>
      <c r="BS15" s="17" t="s">
        <v>4</v>
      </c>
    </row>
    <row r="16" spans="1:74" s="1" customFormat="1" ht="12" customHeight="1" x14ac:dyDescent="0.2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284"/>
      <c r="BS16" s="17" t="s">
        <v>4</v>
      </c>
    </row>
    <row r="17" spans="1:71" s="1" customFormat="1" ht="18.399999999999999" customHeight="1" x14ac:dyDescent="0.2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284"/>
      <c r="BS17" s="17" t="s">
        <v>36</v>
      </c>
    </row>
    <row r="18" spans="1:71" s="1" customFormat="1" ht="6.95" customHeight="1" x14ac:dyDescent="0.2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4"/>
      <c r="BS18" s="17" t="s">
        <v>6</v>
      </c>
    </row>
    <row r="19" spans="1:71" s="1" customFormat="1" ht="12" customHeight="1" x14ac:dyDescent="0.2">
      <c r="B19" s="21"/>
      <c r="C19" s="22"/>
      <c r="D19" s="29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84"/>
      <c r="BS19" s="17" t="s">
        <v>6</v>
      </c>
    </row>
    <row r="20" spans="1:71" s="1" customFormat="1" ht="18.399999999999999" customHeight="1" x14ac:dyDescent="0.2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284"/>
      <c r="BS20" s="17" t="s">
        <v>4</v>
      </c>
    </row>
    <row r="21" spans="1:71" s="1" customFormat="1" ht="6.95" customHeight="1" x14ac:dyDescent="0.2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4"/>
    </row>
    <row r="22" spans="1:71" s="1" customFormat="1" ht="12" customHeight="1" x14ac:dyDescent="0.2">
      <c r="B22" s="21"/>
      <c r="C22" s="22"/>
      <c r="D22" s="29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4"/>
    </row>
    <row r="23" spans="1:71" s="1" customFormat="1" ht="47.25" customHeight="1" x14ac:dyDescent="0.2">
      <c r="B23" s="21"/>
      <c r="C23" s="22"/>
      <c r="D23" s="22"/>
      <c r="E23" s="291" t="s">
        <v>40</v>
      </c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91"/>
      <c r="Q23" s="291"/>
      <c r="R23" s="291"/>
      <c r="S23" s="291"/>
      <c r="T23" s="291"/>
      <c r="U23" s="291"/>
      <c r="V23" s="291"/>
      <c r="W23" s="291"/>
      <c r="X23" s="291"/>
      <c r="Y23" s="291"/>
      <c r="Z23" s="291"/>
      <c r="AA23" s="291"/>
      <c r="AB23" s="291"/>
      <c r="AC23" s="291"/>
      <c r="AD23" s="291"/>
      <c r="AE23" s="291"/>
      <c r="AF23" s="291"/>
      <c r="AG23" s="291"/>
      <c r="AH23" s="291"/>
      <c r="AI23" s="291"/>
      <c r="AJ23" s="291"/>
      <c r="AK23" s="291"/>
      <c r="AL23" s="291"/>
      <c r="AM23" s="291"/>
      <c r="AN23" s="291"/>
      <c r="AO23" s="22"/>
      <c r="AP23" s="22"/>
      <c r="AQ23" s="22"/>
      <c r="AR23" s="20"/>
      <c r="BE23" s="284"/>
    </row>
    <row r="24" spans="1:71" s="1" customFormat="1" ht="6.95" customHeight="1" x14ac:dyDescent="0.2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4"/>
    </row>
    <row r="25" spans="1:71" s="1" customFormat="1" ht="6.95" customHeight="1" x14ac:dyDescent="0.2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4"/>
    </row>
    <row r="26" spans="1:71" s="2" customFormat="1" ht="25.9" customHeight="1" x14ac:dyDescent="0.2">
      <c r="A26" s="34"/>
      <c r="B26" s="35"/>
      <c r="C26" s="36"/>
      <c r="D26" s="37" t="s">
        <v>41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92">
        <f>ROUND(AG94,2)</f>
        <v>0</v>
      </c>
      <c r="AL26" s="293"/>
      <c r="AM26" s="293"/>
      <c r="AN26" s="293"/>
      <c r="AO26" s="293"/>
      <c r="AP26" s="36"/>
      <c r="AQ26" s="36"/>
      <c r="AR26" s="39"/>
      <c r="BE26" s="284"/>
    </row>
    <row r="27" spans="1:71" s="2" customFormat="1" ht="6.95" customHeight="1" x14ac:dyDescent="0.2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84"/>
    </row>
    <row r="28" spans="1:71" s="2" customFormat="1" ht="12.75" x14ac:dyDescent="0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94" t="s">
        <v>42</v>
      </c>
      <c r="M28" s="294"/>
      <c r="N28" s="294"/>
      <c r="O28" s="294"/>
      <c r="P28" s="294"/>
      <c r="Q28" s="36"/>
      <c r="R28" s="36"/>
      <c r="S28" s="36"/>
      <c r="T28" s="36"/>
      <c r="U28" s="36"/>
      <c r="V28" s="36"/>
      <c r="W28" s="294" t="s">
        <v>43</v>
      </c>
      <c r="X28" s="294"/>
      <c r="Y28" s="294"/>
      <c r="Z28" s="294"/>
      <c r="AA28" s="294"/>
      <c r="AB28" s="294"/>
      <c r="AC28" s="294"/>
      <c r="AD28" s="294"/>
      <c r="AE28" s="294"/>
      <c r="AF28" s="36"/>
      <c r="AG28" s="36"/>
      <c r="AH28" s="36"/>
      <c r="AI28" s="36"/>
      <c r="AJ28" s="36"/>
      <c r="AK28" s="294" t="s">
        <v>44</v>
      </c>
      <c r="AL28" s="294"/>
      <c r="AM28" s="294"/>
      <c r="AN28" s="294"/>
      <c r="AO28" s="294"/>
      <c r="AP28" s="36"/>
      <c r="AQ28" s="36"/>
      <c r="AR28" s="39"/>
      <c r="BE28" s="284"/>
    </row>
    <row r="29" spans="1:71" s="3" customFormat="1" ht="14.45" customHeight="1" x14ac:dyDescent="0.2">
      <c r="B29" s="40"/>
      <c r="C29" s="41"/>
      <c r="D29" s="29" t="s">
        <v>45</v>
      </c>
      <c r="E29" s="41"/>
      <c r="F29" s="29" t="s">
        <v>46</v>
      </c>
      <c r="G29" s="41"/>
      <c r="H29" s="41"/>
      <c r="I29" s="41"/>
      <c r="J29" s="41"/>
      <c r="K29" s="41"/>
      <c r="L29" s="278">
        <v>0.21</v>
      </c>
      <c r="M29" s="277"/>
      <c r="N29" s="277"/>
      <c r="O29" s="277"/>
      <c r="P29" s="277"/>
      <c r="Q29" s="41"/>
      <c r="R29" s="41"/>
      <c r="S29" s="41"/>
      <c r="T29" s="41"/>
      <c r="U29" s="41"/>
      <c r="V29" s="41"/>
      <c r="W29" s="276">
        <f>ROUND(AZ94, 2)</f>
        <v>0</v>
      </c>
      <c r="X29" s="277"/>
      <c r="Y29" s="277"/>
      <c r="Z29" s="277"/>
      <c r="AA29" s="277"/>
      <c r="AB29" s="277"/>
      <c r="AC29" s="277"/>
      <c r="AD29" s="277"/>
      <c r="AE29" s="277"/>
      <c r="AF29" s="41"/>
      <c r="AG29" s="41"/>
      <c r="AH29" s="41"/>
      <c r="AI29" s="41"/>
      <c r="AJ29" s="41"/>
      <c r="AK29" s="276">
        <f>ROUND(AV94, 2)</f>
        <v>0</v>
      </c>
      <c r="AL29" s="277"/>
      <c r="AM29" s="277"/>
      <c r="AN29" s="277"/>
      <c r="AO29" s="277"/>
      <c r="AP29" s="41"/>
      <c r="AQ29" s="41"/>
      <c r="AR29" s="42"/>
      <c r="BE29" s="285"/>
    </row>
    <row r="30" spans="1:71" s="3" customFormat="1" ht="14.45" customHeight="1" x14ac:dyDescent="0.2">
      <c r="B30" s="40"/>
      <c r="C30" s="41"/>
      <c r="D30" s="41"/>
      <c r="E30" s="41"/>
      <c r="F30" s="29" t="s">
        <v>47</v>
      </c>
      <c r="G30" s="41"/>
      <c r="H30" s="41"/>
      <c r="I30" s="41"/>
      <c r="J30" s="41"/>
      <c r="K30" s="41"/>
      <c r="L30" s="278">
        <v>0.15</v>
      </c>
      <c r="M30" s="277"/>
      <c r="N30" s="277"/>
      <c r="O30" s="277"/>
      <c r="P30" s="277"/>
      <c r="Q30" s="41"/>
      <c r="R30" s="41"/>
      <c r="S30" s="41"/>
      <c r="T30" s="41"/>
      <c r="U30" s="41"/>
      <c r="V30" s="41"/>
      <c r="W30" s="276">
        <f>ROUND(BA94, 2)</f>
        <v>0</v>
      </c>
      <c r="X30" s="277"/>
      <c r="Y30" s="277"/>
      <c r="Z30" s="277"/>
      <c r="AA30" s="277"/>
      <c r="AB30" s="277"/>
      <c r="AC30" s="277"/>
      <c r="AD30" s="277"/>
      <c r="AE30" s="277"/>
      <c r="AF30" s="41"/>
      <c r="AG30" s="41"/>
      <c r="AH30" s="41"/>
      <c r="AI30" s="41"/>
      <c r="AJ30" s="41"/>
      <c r="AK30" s="276">
        <f>ROUND(AW94, 2)</f>
        <v>0</v>
      </c>
      <c r="AL30" s="277"/>
      <c r="AM30" s="277"/>
      <c r="AN30" s="277"/>
      <c r="AO30" s="277"/>
      <c r="AP30" s="41"/>
      <c r="AQ30" s="41"/>
      <c r="AR30" s="42"/>
      <c r="BE30" s="285"/>
    </row>
    <row r="31" spans="1:71" s="3" customFormat="1" ht="14.45" hidden="1" customHeight="1" x14ac:dyDescent="0.2">
      <c r="B31" s="40"/>
      <c r="C31" s="41"/>
      <c r="D31" s="41"/>
      <c r="E31" s="41"/>
      <c r="F31" s="29" t="s">
        <v>48</v>
      </c>
      <c r="G31" s="41"/>
      <c r="H31" s="41"/>
      <c r="I31" s="41"/>
      <c r="J31" s="41"/>
      <c r="K31" s="41"/>
      <c r="L31" s="278">
        <v>0.21</v>
      </c>
      <c r="M31" s="277"/>
      <c r="N31" s="277"/>
      <c r="O31" s="277"/>
      <c r="P31" s="277"/>
      <c r="Q31" s="41"/>
      <c r="R31" s="41"/>
      <c r="S31" s="41"/>
      <c r="T31" s="41"/>
      <c r="U31" s="41"/>
      <c r="V31" s="41"/>
      <c r="W31" s="276">
        <f>ROUND(BB94, 2)</f>
        <v>0</v>
      </c>
      <c r="X31" s="277"/>
      <c r="Y31" s="277"/>
      <c r="Z31" s="277"/>
      <c r="AA31" s="277"/>
      <c r="AB31" s="277"/>
      <c r="AC31" s="277"/>
      <c r="AD31" s="277"/>
      <c r="AE31" s="277"/>
      <c r="AF31" s="41"/>
      <c r="AG31" s="41"/>
      <c r="AH31" s="41"/>
      <c r="AI31" s="41"/>
      <c r="AJ31" s="41"/>
      <c r="AK31" s="276">
        <v>0</v>
      </c>
      <c r="AL31" s="277"/>
      <c r="AM31" s="277"/>
      <c r="AN31" s="277"/>
      <c r="AO31" s="277"/>
      <c r="AP31" s="41"/>
      <c r="AQ31" s="41"/>
      <c r="AR31" s="42"/>
      <c r="BE31" s="285"/>
    </row>
    <row r="32" spans="1:71" s="3" customFormat="1" ht="14.45" hidden="1" customHeight="1" x14ac:dyDescent="0.2">
      <c r="B32" s="40"/>
      <c r="C32" s="41"/>
      <c r="D32" s="41"/>
      <c r="E32" s="41"/>
      <c r="F32" s="29" t="s">
        <v>49</v>
      </c>
      <c r="G32" s="41"/>
      <c r="H32" s="41"/>
      <c r="I32" s="41"/>
      <c r="J32" s="41"/>
      <c r="K32" s="41"/>
      <c r="L32" s="278">
        <v>0.15</v>
      </c>
      <c r="M32" s="277"/>
      <c r="N32" s="277"/>
      <c r="O32" s="277"/>
      <c r="P32" s="277"/>
      <c r="Q32" s="41"/>
      <c r="R32" s="41"/>
      <c r="S32" s="41"/>
      <c r="T32" s="41"/>
      <c r="U32" s="41"/>
      <c r="V32" s="41"/>
      <c r="W32" s="276">
        <f>ROUND(BC94, 2)</f>
        <v>0</v>
      </c>
      <c r="X32" s="277"/>
      <c r="Y32" s="277"/>
      <c r="Z32" s="277"/>
      <c r="AA32" s="277"/>
      <c r="AB32" s="277"/>
      <c r="AC32" s="277"/>
      <c r="AD32" s="277"/>
      <c r="AE32" s="277"/>
      <c r="AF32" s="41"/>
      <c r="AG32" s="41"/>
      <c r="AH32" s="41"/>
      <c r="AI32" s="41"/>
      <c r="AJ32" s="41"/>
      <c r="AK32" s="276">
        <v>0</v>
      </c>
      <c r="AL32" s="277"/>
      <c r="AM32" s="277"/>
      <c r="AN32" s="277"/>
      <c r="AO32" s="277"/>
      <c r="AP32" s="41"/>
      <c r="AQ32" s="41"/>
      <c r="AR32" s="42"/>
      <c r="BE32" s="285"/>
    </row>
    <row r="33" spans="1:57" s="3" customFormat="1" ht="14.45" hidden="1" customHeight="1" x14ac:dyDescent="0.2">
      <c r="B33" s="40"/>
      <c r="C33" s="41"/>
      <c r="D33" s="41"/>
      <c r="E33" s="41"/>
      <c r="F33" s="29" t="s">
        <v>50</v>
      </c>
      <c r="G33" s="41"/>
      <c r="H33" s="41"/>
      <c r="I33" s="41"/>
      <c r="J33" s="41"/>
      <c r="K33" s="41"/>
      <c r="L33" s="278">
        <v>0</v>
      </c>
      <c r="M33" s="277"/>
      <c r="N33" s="277"/>
      <c r="O33" s="277"/>
      <c r="P33" s="277"/>
      <c r="Q33" s="41"/>
      <c r="R33" s="41"/>
      <c r="S33" s="41"/>
      <c r="T33" s="41"/>
      <c r="U33" s="41"/>
      <c r="V33" s="41"/>
      <c r="W33" s="276">
        <f>ROUND(BD94, 2)</f>
        <v>0</v>
      </c>
      <c r="X33" s="277"/>
      <c r="Y33" s="277"/>
      <c r="Z33" s="277"/>
      <c r="AA33" s="277"/>
      <c r="AB33" s="277"/>
      <c r="AC33" s="277"/>
      <c r="AD33" s="277"/>
      <c r="AE33" s="277"/>
      <c r="AF33" s="41"/>
      <c r="AG33" s="41"/>
      <c r="AH33" s="41"/>
      <c r="AI33" s="41"/>
      <c r="AJ33" s="41"/>
      <c r="AK33" s="276">
        <v>0</v>
      </c>
      <c r="AL33" s="277"/>
      <c r="AM33" s="277"/>
      <c r="AN33" s="277"/>
      <c r="AO33" s="277"/>
      <c r="AP33" s="41"/>
      <c r="AQ33" s="41"/>
      <c r="AR33" s="42"/>
      <c r="BE33" s="285"/>
    </row>
    <row r="34" spans="1:57" s="2" customFormat="1" ht="6.95" customHeight="1" x14ac:dyDescent="0.2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84"/>
    </row>
    <row r="35" spans="1:57" s="2" customFormat="1" ht="25.9" customHeight="1" x14ac:dyDescent="0.2">
      <c r="A35" s="34"/>
      <c r="B35" s="35"/>
      <c r="C35" s="43"/>
      <c r="D35" s="44" t="s">
        <v>51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52</v>
      </c>
      <c r="U35" s="45"/>
      <c r="V35" s="45"/>
      <c r="W35" s="45"/>
      <c r="X35" s="279" t="s">
        <v>53</v>
      </c>
      <c r="Y35" s="280"/>
      <c r="Z35" s="280"/>
      <c r="AA35" s="280"/>
      <c r="AB35" s="280"/>
      <c r="AC35" s="45"/>
      <c r="AD35" s="45"/>
      <c r="AE35" s="45"/>
      <c r="AF35" s="45"/>
      <c r="AG35" s="45"/>
      <c r="AH35" s="45"/>
      <c r="AI35" s="45"/>
      <c r="AJ35" s="45"/>
      <c r="AK35" s="281">
        <f>SUM(AK26:AK33)</f>
        <v>0</v>
      </c>
      <c r="AL35" s="280"/>
      <c r="AM35" s="280"/>
      <c r="AN35" s="280"/>
      <c r="AO35" s="282"/>
      <c r="AP35" s="43"/>
      <c r="AQ35" s="43"/>
      <c r="AR35" s="39"/>
      <c r="BE35" s="34"/>
    </row>
    <row r="36" spans="1:57" s="2" customFormat="1" ht="6.95" customHeight="1" x14ac:dyDescent="0.2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 x14ac:dyDescent="0.2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 x14ac:dyDescent="0.2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 x14ac:dyDescent="0.2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 x14ac:dyDescent="0.2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 x14ac:dyDescent="0.2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 x14ac:dyDescent="0.2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 x14ac:dyDescent="0.2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 x14ac:dyDescent="0.2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 x14ac:dyDescent="0.2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 x14ac:dyDescent="0.2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 x14ac:dyDescent="0.2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 x14ac:dyDescent="0.2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 x14ac:dyDescent="0.2">
      <c r="B49" s="47"/>
      <c r="C49" s="48"/>
      <c r="D49" s="49" t="s">
        <v>54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55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x14ac:dyDescent="0.2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x14ac:dyDescent="0.2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x14ac:dyDescent="0.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x14ac:dyDescent="0.2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x14ac:dyDescent="0.2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x14ac:dyDescent="0.2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x14ac:dyDescent="0.2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x14ac:dyDescent="0.2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x14ac:dyDescent="0.2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x14ac:dyDescent="0.2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 x14ac:dyDescent="0.2">
      <c r="A60" s="34"/>
      <c r="B60" s="35"/>
      <c r="C60" s="36"/>
      <c r="D60" s="52" t="s">
        <v>56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57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56</v>
      </c>
      <c r="AI60" s="38"/>
      <c r="AJ60" s="38"/>
      <c r="AK60" s="38"/>
      <c r="AL60" s="38"/>
      <c r="AM60" s="52" t="s">
        <v>57</v>
      </c>
      <c r="AN60" s="38"/>
      <c r="AO60" s="38"/>
      <c r="AP60" s="36"/>
      <c r="AQ60" s="36"/>
      <c r="AR60" s="39"/>
      <c r="BE60" s="34"/>
    </row>
    <row r="61" spans="1:57" x14ac:dyDescent="0.2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x14ac:dyDescent="0.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x14ac:dyDescent="0.2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 x14ac:dyDescent="0.2">
      <c r="A64" s="34"/>
      <c r="B64" s="35"/>
      <c r="C64" s="36"/>
      <c r="D64" s="49" t="s">
        <v>58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59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x14ac:dyDescent="0.2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x14ac:dyDescent="0.2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x14ac:dyDescent="0.2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x14ac:dyDescent="0.2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x14ac:dyDescent="0.2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x14ac:dyDescent="0.2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x14ac:dyDescent="0.2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x14ac:dyDescent="0.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x14ac:dyDescent="0.2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x14ac:dyDescent="0.2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 x14ac:dyDescent="0.2">
      <c r="A75" s="34"/>
      <c r="B75" s="35"/>
      <c r="C75" s="36"/>
      <c r="D75" s="52" t="s">
        <v>56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57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56</v>
      </c>
      <c r="AI75" s="38"/>
      <c r="AJ75" s="38"/>
      <c r="AK75" s="38"/>
      <c r="AL75" s="38"/>
      <c r="AM75" s="52" t="s">
        <v>57</v>
      </c>
      <c r="AN75" s="38"/>
      <c r="AO75" s="38"/>
      <c r="AP75" s="36"/>
      <c r="AQ75" s="36"/>
      <c r="AR75" s="39"/>
      <c r="BE75" s="34"/>
    </row>
    <row r="76" spans="1:57" s="2" customFormat="1" x14ac:dyDescent="0.2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 x14ac:dyDescent="0.2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 x14ac:dyDescent="0.2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 x14ac:dyDescent="0.2">
      <c r="A82" s="34"/>
      <c r="B82" s="35"/>
      <c r="C82" s="23" t="s">
        <v>60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 x14ac:dyDescent="0.2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M20/081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 x14ac:dyDescent="0.2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65" t="str">
        <f>K6</f>
        <v>Pardubice, ul. Přerovská - vodovod</v>
      </c>
      <c r="M85" s="266"/>
      <c r="N85" s="266"/>
      <c r="O85" s="266"/>
      <c r="P85" s="266"/>
      <c r="Q85" s="266"/>
      <c r="R85" s="266"/>
      <c r="S85" s="266"/>
      <c r="T85" s="266"/>
      <c r="U85" s="266"/>
      <c r="V85" s="266"/>
      <c r="W85" s="266"/>
      <c r="X85" s="266"/>
      <c r="Y85" s="266"/>
      <c r="Z85" s="266"/>
      <c r="AA85" s="266"/>
      <c r="AB85" s="266"/>
      <c r="AC85" s="266"/>
      <c r="AD85" s="266"/>
      <c r="AE85" s="266"/>
      <c r="AF85" s="266"/>
      <c r="AG85" s="266"/>
      <c r="AH85" s="266"/>
      <c r="AI85" s="266"/>
      <c r="AJ85" s="266"/>
      <c r="AK85" s="266"/>
      <c r="AL85" s="266"/>
      <c r="AM85" s="266"/>
      <c r="AN85" s="266"/>
      <c r="AO85" s="266"/>
      <c r="AP85" s="63"/>
      <c r="AQ85" s="63"/>
      <c r="AR85" s="64"/>
    </row>
    <row r="86" spans="1:91" s="2" customFormat="1" ht="6.95" customHeight="1" x14ac:dyDescent="0.2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 x14ac:dyDescent="0.2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Pardubice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67" t="str">
        <f>IF(AN8= "","",AN8)</f>
        <v>30. 8. 2021</v>
      </c>
      <c r="AN87" s="267"/>
      <c r="AO87" s="36"/>
      <c r="AP87" s="36"/>
      <c r="AQ87" s="36"/>
      <c r="AR87" s="39"/>
      <c r="BE87" s="34"/>
    </row>
    <row r="88" spans="1:91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 x14ac:dyDescent="0.2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Vodovody a kanalizace Pardubice, a.s.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32</v>
      </c>
      <c r="AJ89" s="36"/>
      <c r="AK89" s="36"/>
      <c r="AL89" s="36"/>
      <c r="AM89" s="268" t="str">
        <f>IF(E17="","",E17)</f>
        <v>Multiaqua s.r.o.</v>
      </c>
      <c r="AN89" s="269"/>
      <c r="AO89" s="269"/>
      <c r="AP89" s="269"/>
      <c r="AQ89" s="36"/>
      <c r="AR89" s="39"/>
      <c r="AS89" s="270" t="s">
        <v>61</v>
      </c>
      <c r="AT89" s="271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 x14ac:dyDescent="0.2">
      <c r="A90" s="34"/>
      <c r="B90" s="35"/>
      <c r="C90" s="29" t="s">
        <v>30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37</v>
      </c>
      <c r="AJ90" s="36"/>
      <c r="AK90" s="36"/>
      <c r="AL90" s="36"/>
      <c r="AM90" s="268" t="str">
        <f>IF(E20="","",E20)</f>
        <v>Tereza Hatková</v>
      </c>
      <c r="AN90" s="269"/>
      <c r="AO90" s="269"/>
      <c r="AP90" s="269"/>
      <c r="AQ90" s="36"/>
      <c r="AR90" s="39"/>
      <c r="AS90" s="272"/>
      <c r="AT90" s="273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 x14ac:dyDescent="0.2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4"/>
      <c r="AT91" s="275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 x14ac:dyDescent="0.2">
      <c r="A92" s="34"/>
      <c r="B92" s="35"/>
      <c r="C92" s="260" t="s">
        <v>62</v>
      </c>
      <c r="D92" s="261"/>
      <c r="E92" s="261"/>
      <c r="F92" s="261"/>
      <c r="G92" s="261"/>
      <c r="H92" s="73"/>
      <c r="I92" s="262" t="s">
        <v>63</v>
      </c>
      <c r="J92" s="261"/>
      <c r="K92" s="261"/>
      <c r="L92" s="261"/>
      <c r="M92" s="261"/>
      <c r="N92" s="261"/>
      <c r="O92" s="261"/>
      <c r="P92" s="261"/>
      <c r="Q92" s="261"/>
      <c r="R92" s="261"/>
      <c r="S92" s="261"/>
      <c r="T92" s="261"/>
      <c r="U92" s="261"/>
      <c r="V92" s="261"/>
      <c r="W92" s="261"/>
      <c r="X92" s="261"/>
      <c r="Y92" s="261"/>
      <c r="Z92" s="261"/>
      <c r="AA92" s="261"/>
      <c r="AB92" s="261"/>
      <c r="AC92" s="261"/>
      <c r="AD92" s="261"/>
      <c r="AE92" s="261"/>
      <c r="AF92" s="261"/>
      <c r="AG92" s="263" t="s">
        <v>64</v>
      </c>
      <c r="AH92" s="261"/>
      <c r="AI92" s="261"/>
      <c r="AJ92" s="261"/>
      <c r="AK92" s="261"/>
      <c r="AL92" s="261"/>
      <c r="AM92" s="261"/>
      <c r="AN92" s="262" t="s">
        <v>65</v>
      </c>
      <c r="AO92" s="261"/>
      <c r="AP92" s="264"/>
      <c r="AQ92" s="74" t="s">
        <v>66</v>
      </c>
      <c r="AR92" s="39"/>
      <c r="AS92" s="75" t="s">
        <v>67</v>
      </c>
      <c r="AT92" s="76" t="s">
        <v>68</v>
      </c>
      <c r="AU92" s="76" t="s">
        <v>69</v>
      </c>
      <c r="AV92" s="76" t="s">
        <v>70</v>
      </c>
      <c r="AW92" s="76" t="s">
        <v>71</v>
      </c>
      <c r="AX92" s="76" t="s">
        <v>72</v>
      </c>
      <c r="AY92" s="76" t="s">
        <v>73</v>
      </c>
      <c r="AZ92" s="76" t="s">
        <v>74</v>
      </c>
      <c r="BA92" s="76" t="s">
        <v>75</v>
      </c>
      <c r="BB92" s="76" t="s">
        <v>76</v>
      </c>
      <c r="BC92" s="76" t="s">
        <v>77</v>
      </c>
      <c r="BD92" s="77" t="s">
        <v>78</v>
      </c>
      <c r="BE92" s="34"/>
    </row>
    <row r="93" spans="1:91" s="2" customFormat="1" ht="10.9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 x14ac:dyDescent="0.2">
      <c r="B94" s="81"/>
      <c r="C94" s="82" t="s">
        <v>79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58">
        <f>ROUND(SUM(AG95:AG96),2)</f>
        <v>0</v>
      </c>
      <c r="AH94" s="258"/>
      <c r="AI94" s="258"/>
      <c r="AJ94" s="258"/>
      <c r="AK94" s="258"/>
      <c r="AL94" s="258"/>
      <c r="AM94" s="258"/>
      <c r="AN94" s="259">
        <f>SUM(AG94,AT94)</f>
        <v>0</v>
      </c>
      <c r="AO94" s="259"/>
      <c r="AP94" s="259"/>
      <c r="AQ94" s="85" t="s">
        <v>1</v>
      </c>
      <c r="AR94" s="86"/>
      <c r="AS94" s="87">
        <f>ROUND(SUM(AS95:AS96),2)</f>
        <v>0</v>
      </c>
      <c r="AT94" s="88">
        <f>ROUND(SUM(AV94:AW94),2)</f>
        <v>0</v>
      </c>
      <c r="AU94" s="89">
        <f>ROUND(SUM(AU95:AU96),5)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S94" s="91" t="s">
        <v>80</v>
      </c>
      <c r="BT94" s="91" t="s">
        <v>81</v>
      </c>
      <c r="BU94" s="92" t="s">
        <v>82</v>
      </c>
      <c r="BV94" s="91" t="s">
        <v>83</v>
      </c>
      <c r="BW94" s="91" t="s">
        <v>5</v>
      </c>
      <c r="BX94" s="91" t="s">
        <v>84</v>
      </c>
      <c r="CL94" s="91" t="s">
        <v>1</v>
      </c>
    </row>
    <row r="95" spans="1:91" s="7" customFormat="1" ht="16.5" customHeight="1" x14ac:dyDescent="0.2">
      <c r="A95" s="93" t="s">
        <v>85</v>
      </c>
      <c r="B95" s="94"/>
      <c r="C95" s="95"/>
      <c r="D95" s="257" t="s">
        <v>86</v>
      </c>
      <c r="E95" s="257"/>
      <c r="F95" s="257"/>
      <c r="G95" s="257"/>
      <c r="H95" s="257"/>
      <c r="I95" s="96"/>
      <c r="J95" s="257" t="s">
        <v>17</v>
      </c>
      <c r="K95" s="257"/>
      <c r="L95" s="257"/>
      <c r="M95" s="257"/>
      <c r="N95" s="257"/>
      <c r="O95" s="257"/>
      <c r="P95" s="257"/>
      <c r="Q95" s="257"/>
      <c r="R95" s="257"/>
      <c r="S95" s="257"/>
      <c r="T95" s="257"/>
      <c r="U95" s="257"/>
      <c r="V95" s="257"/>
      <c r="W95" s="257"/>
      <c r="X95" s="257"/>
      <c r="Y95" s="257"/>
      <c r="Z95" s="257"/>
      <c r="AA95" s="257"/>
      <c r="AB95" s="257"/>
      <c r="AC95" s="257"/>
      <c r="AD95" s="257"/>
      <c r="AE95" s="257"/>
      <c r="AF95" s="257"/>
      <c r="AG95" s="255">
        <f>'01 - Pardubice, ul. Přero...'!J30</f>
        <v>0</v>
      </c>
      <c r="AH95" s="256"/>
      <c r="AI95" s="256"/>
      <c r="AJ95" s="256"/>
      <c r="AK95" s="256"/>
      <c r="AL95" s="256"/>
      <c r="AM95" s="256"/>
      <c r="AN95" s="255">
        <f>SUM(AG95,AT95)</f>
        <v>0</v>
      </c>
      <c r="AO95" s="256"/>
      <c r="AP95" s="256"/>
      <c r="AQ95" s="97" t="s">
        <v>87</v>
      </c>
      <c r="AR95" s="98"/>
      <c r="AS95" s="99">
        <v>0</v>
      </c>
      <c r="AT95" s="100">
        <f>ROUND(SUM(AV95:AW95),2)</f>
        <v>0</v>
      </c>
      <c r="AU95" s="101">
        <f>'01 - Pardubice, ul. Přero...'!P127</f>
        <v>0</v>
      </c>
      <c r="AV95" s="100">
        <f>'01 - Pardubice, ul. Přero...'!J33</f>
        <v>0</v>
      </c>
      <c r="AW95" s="100">
        <f>'01 - Pardubice, ul. Přero...'!J34</f>
        <v>0</v>
      </c>
      <c r="AX95" s="100">
        <f>'01 - Pardubice, ul. Přero...'!J35</f>
        <v>0</v>
      </c>
      <c r="AY95" s="100">
        <f>'01 - Pardubice, ul. Přero...'!J36</f>
        <v>0</v>
      </c>
      <c r="AZ95" s="100">
        <f>'01 - Pardubice, ul. Přero...'!F33</f>
        <v>0</v>
      </c>
      <c r="BA95" s="100">
        <f>'01 - Pardubice, ul. Přero...'!F34</f>
        <v>0</v>
      </c>
      <c r="BB95" s="100">
        <f>'01 - Pardubice, ul. Přero...'!F35</f>
        <v>0</v>
      </c>
      <c r="BC95" s="100">
        <f>'01 - Pardubice, ul. Přero...'!F36</f>
        <v>0</v>
      </c>
      <c r="BD95" s="102">
        <f>'01 - Pardubice, ul. Přero...'!F37</f>
        <v>0</v>
      </c>
      <c r="BT95" s="103" t="s">
        <v>88</v>
      </c>
      <c r="BV95" s="103" t="s">
        <v>83</v>
      </c>
      <c r="BW95" s="103" t="s">
        <v>89</v>
      </c>
      <c r="BX95" s="103" t="s">
        <v>5</v>
      </c>
      <c r="CL95" s="103" t="s">
        <v>1</v>
      </c>
      <c r="CM95" s="103" t="s">
        <v>90</v>
      </c>
    </row>
    <row r="96" spans="1:91" s="7" customFormat="1" ht="16.5" customHeight="1" x14ac:dyDescent="0.2">
      <c r="A96" s="93" t="s">
        <v>85</v>
      </c>
      <c r="B96" s="94"/>
      <c r="C96" s="95"/>
      <c r="D96" s="257" t="s">
        <v>91</v>
      </c>
      <c r="E96" s="257"/>
      <c r="F96" s="257"/>
      <c r="G96" s="257"/>
      <c r="H96" s="257"/>
      <c r="I96" s="96"/>
      <c r="J96" s="257" t="s">
        <v>92</v>
      </c>
      <c r="K96" s="257"/>
      <c r="L96" s="257"/>
      <c r="M96" s="257"/>
      <c r="N96" s="257"/>
      <c r="O96" s="257"/>
      <c r="P96" s="257"/>
      <c r="Q96" s="257"/>
      <c r="R96" s="257"/>
      <c r="S96" s="257"/>
      <c r="T96" s="257"/>
      <c r="U96" s="257"/>
      <c r="V96" s="257"/>
      <c r="W96" s="257"/>
      <c r="X96" s="257"/>
      <c r="Y96" s="257"/>
      <c r="Z96" s="257"/>
      <c r="AA96" s="257"/>
      <c r="AB96" s="257"/>
      <c r="AC96" s="257"/>
      <c r="AD96" s="257"/>
      <c r="AE96" s="257"/>
      <c r="AF96" s="257"/>
      <c r="AG96" s="255">
        <f>'02 - Vedlejší a ostatní n...'!J30</f>
        <v>0</v>
      </c>
      <c r="AH96" s="256"/>
      <c r="AI96" s="256"/>
      <c r="AJ96" s="256"/>
      <c r="AK96" s="256"/>
      <c r="AL96" s="256"/>
      <c r="AM96" s="256"/>
      <c r="AN96" s="255">
        <f>SUM(AG96,AT96)</f>
        <v>0</v>
      </c>
      <c r="AO96" s="256"/>
      <c r="AP96" s="256"/>
      <c r="AQ96" s="97" t="s">
        <v>87</v>
      </c>
      <c r="AR96" s="98"/>
      <c r="AS96" s="104">
        <v>0</v>
      </c>
      <c r="AT96" s="105">
        <f>ROUND(SUM(AV96:AW96),2)</f>
        <v>0</v>
      </c>
      <c r="AU96" s="106">
        <f>'02 - Vedlejší a ostatní n...'!P124</f>
        <v>0</v>
      </c>
      <c r="AV96" s="105">
        <f>'02 - Vedlejší a ostatní n...'!J33</f>
        <v>0</v>
      </c>
      <c r="AW96" s="105">
        <f>'02 - Vedlejší a ostatní n...'!J34</f>
        <v>0</v>
      </c>
      <c r="AX96" s="105">
        <f>'02 - Vedlejší a ostatní n...'!J35</f>
        <v>0</v>
      </c>
      <c r="AY96" s="105">
        <f>'02 - Vedlejší a ostatní n...'!J36</f>
        <v>0</v>
      </c>
      <c r="AZ96" s="105">
        <f>'02 - Vedlejší a ostatní n...'!F33</f>
        <v>0</v>
      </c>
      <c r="BA96" s="105">
        <f>'02 - Vedlejší a ostatní n...'!F34</f>
        <v>0</v>
      </c>
      <c r="BB96" s="105">
        <f>'02 - Vedlejší a ostatní n...'!F35</f>
        <v>0</v>
      </c>
      <c r="BC96" s="105">
        <f>'02 - Vedlejší a ostatní n...'!F36</f>
        <v>0</v>
      </c>
      <c r="BD96" s="107">
        <f>'02 - Vedlejší a ostatní n...'!F37</f>
        <v>0</v>
      </c>
      <c r="BT96" s="103" t="s">
        <v>88</v>
      </c>
      <c r="BV96" s="103" t="s">
        <v>83</v>
      </c>
      <c r="BW96" s="103" t="s">
        <v>93</v>
      </c>
      <c r="BX96" s="103" t="s">
        <v>5</v>
      </c>
      <c r="CL96" s="103" t="s">
        <v>1</v>
      </c>
      <c r="CM96" s="103" t="s">
        <v>90</v>
      </c>
    </row>
    <row r="97" spans="1:57" s="2" customFormat="1" ht="30" customHeight="1" x14ac:dyDescent="0.2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s="2" customFormat="1" ht="6.95" customHeight="1" x14ac:dyDescent="0.2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01 - Pardubice, ul. Přero...'!C2" display="/" xr:uid="{00000000-0004-0000-0000-000000000000}"/>
    <hyperlink ref="A96" location="'02 - Vedlejší a ostatní n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2:BM496"/>
  <sheetViews>
    <sheetView showGridLines="0" topLeftCell="A362" workbookViewId="0">
      <selection activeCell="F366" sqref="F36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/>
  </cols>
  <sheetData>
    <row r="2" spans="1:46" s="1" customFormat="1" ht="36.950000000000003" customHeight="1" x14ac:dyDescent="0.2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7" t="s">
        <v>89</v>
      </c>
    </row>
    <row r="3" spans="1:46" s="1" customFormat="1" ht="6.95" customHeight="1" x14ac:dyDescent="0.2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90</v>
      </c>
    </row>
    <row r="4" spans="1:46" s="1" customFormat="1" ht="24.95" customHeight="1" x14ac:dyDescent="0.2">
      <c r="B4" s="20"/>
      <c r="D4" s="110" t="s">
        <v>94</v>
      </c>
      <c r="L4" s="20"/>
      <c r="M4" s="111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12" t="s">
        <v>16</v>
      </c>
      <c r="L6" s="20"/>
    </row>
    <row r="7" spans="1:46" s="1" customFormat="1" ht="16.5" customHeight="1" x14ac:dyDescent="0.2">
      <c r="B7" s="20"/>
      <c r="E7" s="298" t="str">
        <f>'Rekapitulace stavby'!K6</f>
        <v>Pardubice, ul. Přerovská - vodovod</v>
      </c>
      <c r="F7" s="299"/>
      <c r="G7" s="299"/>
      <c r="H7" s="299"/>
      <c r="L7" s="20"/>
    </row>
    <row r="8" spans="1:46" s="2" customFormat="1" ht="12" customHeight="1" x14ac:dyDescent="0.2">
      <c r="A8" s="34"/>
      <c r="B8" s="39"/>
      <c r="C8" s="34"/>
      <c r="D8" s="112" t="s">
        <v>95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300" t="s">
        <v>96</v>
      </c>
      <c r="F9" s="301"/>
      <c r="G9" s="301"/>
      <c r="H9" s="30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30. 8. 2021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302" t="str">
        <f>'Rekapitulace stavby'!E14</f>
        <v>Vyplň údaj</v>
      </c>
      <c r="F18" s="303"/>
      <c r="G18" s="303"/>
      <c r="H18" s="303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">
        <v>33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3" t="s">
        <v>34</v>
      </c>
      <c r="F21" s="34"/>
      <c r="G21" s="34"/>
      <c r="H21" s="34"/>
      <c r="I21" s="112" t="s">
        <v>28</v>
      </c>
      <c r="J21" s="113" t="s">
        <v>35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12" t="s">
        <v>37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3" t="s">
        <v>38</v>
      </c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12" t="s">
        <v>39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71.25" customHeight="1" x14ac:dyDescent="0.2">
      <c r="A27" s="115"/>
      <c r="B27" s="116"/>
      <c r="C27" s="115"/>
      <c r="D27" s="115"/>
      <c r="E27" s="304" t="s">
        <v>40</v>
      </c>
      <c r="F27" s="304"/>
      <c r="G27" s="304"/>
      <c r="H27" s="30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19" t="s">
        <v>41</v>
      </c>
      <c r="E30" s="34"/>
      <c r="F30" s="34"/>
      <c r="G30" s="34"/>
      <c r="H30" s="34"/>
      <c r="I30" s="34"/>
      <c r="J30" s="120">
        <f>ROUND(J127,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1" t="s">
        <v>43</v>
      </c>
      <c r="G32" s="34"/>
      <c r="H32" s="34"/>
      <c r="I32" s="121" t="s">
        <v>42</v>
      </c>
      <c r="J32" s="121" t="s">
        <v>44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2" t="s">
        <v>45</v>
      </c>
      <c r="E33" s="112" t="s">
        <v>46</v>
      </c>
      <c r="F33" s="123">
        <f>ROUND((SUM(BE127:BE495)),  2)</f>
        <v>0</v>
      </c>
      <c r="G33" s="34"/>
      <c r="H33" s="34"/>
      <c r="I33" s="124">
        <v>0.21</v>
      </c>
      <c r="J33" s="123">
        <f>ROUND(((SUM(BE127:BE495))*I33),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12" t="s">
        <v>47</v>
      </c>
      <c r="F34" s="123">
        <f>ROUND((SUM(BF127:BF495)),  2)</f>
        <v>0</v>
      </c>
      <c r="G34" s="34"/>
      <c r="H34" s="34"/>
      <c r="I34" s="124">
        <v>0.15</v>
      </c>
      <c r="J34" s="123">
        <f>ROUND(((SUM(BF127:BF495))*I34),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12" t="s">
        <v>48</v>
      </c>
      <c r="F35" s="123">
        <f>ROUND((SUM(BG127:BG495)),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12" t="s">
        <v>49</v>
      </c>
      <c r="F36" s="123">
        <f>ROUND((SUM(BH127:BH495)),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2" t="s">
        <v>50</v>
      </c>
      <c r="F37" s="123">
        <f>ROUND((SUM(BI127:BI495)),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25"/>
      <c r="D39" s="126" t="s">
        <v>51</v>
      </c>
      <c r="E39" s="127"/>
      <c r="F39" s="127"/>
      <c r="G39" s="128" t="s">
        <v>52</v>
      </c>
      <c r="H39" s="129" t="s">
        <v>53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2" t="s">
        <v>54</v>
      </c>
      <c r="E50" s="133"/>
      <c r="F50" s="133"/>
      <c r="G50" s="132" t="s">
        <v>55</v>
      </c>
      <c r="H50" s="133"/>
      <c r="I50" s="133"/>
      <c r="J50" s="133"/>
      <c r="K50" s="133"/>
      <c r="L50" s="51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4"/>
      <c r="B61" s="39"/>
      <c r="C61" s="34"/>
      <c r="D61" s="134" t="s">
        <v>56</v>
      </c>
      <c r="E61" s="135"/>
      <c r="F61" s="136" t="s">
        <v>57</v>
      </c>
      <c r="G61" s="134" t="s">
        <v>56</v>
      </c>
      <c r="H61" s="135"/>
      <c r="I61" s="135"/>
      <c r="J61" s="137" t="s">
        <v>57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4"/>
      <c r="B65" s="39"/>
      <c r="C65" s="34"/>
      <c r="D65" s="132" t="s">
        <v>58</v>
      </c>
      <c r="E65" s="138"/>
      <c r="F65" s="138"/>
      <c r="G65" s="132" t="s">
        <v>59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4"/>
      <c r="B76" s="39"/>
      <c r="C76" s="34"/>
      <c r="D76" s="134" t="s">
        <v>56</v>
      </c>
      <c r="E76" s="135"/>
      <c r="F76" s="136" t="s">
        <v>57</v>
      </c>
      <c r="G76" s="134" t="s">
        <v>56</v>
      </c>
      <c r="H76" s="135"/>
      <c r="I76" s="135"/>
      <c r="J76" s="137" t="s">
        <v>57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3" t="s">
        <v>97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6"/>
      <c r="D85" s="36"/>
      <c r="E85" s="296" t="str">
        <f>E7</f>
        <v>Pardubice, ul. Přerovská - vodovod</v>
      </c>
      <c r="F85" s="297"/>
      <c r="G85" s="297"/>
      <c r="H85" s="29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9" t="s">
        <v>95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 x14ac:dyDescent="0.2">
      <c r="A87" s="34"/>
      <c r="B87" s="35"/>
      <c r="C87" s="36"/>
      <c r="D87" s="36"/>
      <c r="E87" s="265" t="str">
        <f>E9</f>
        <v>01 - Pardubice, ul. Přerovská - vodovod</v>
      </c>
      <c r="F87" s="295"/>
      <c r="G87" s="295"/>
      <c r="H87" s="29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9" t="s">
        <v>20</v>
      </c>
      <c r="D89" s="36"/>
      <c r="E89" s="36"/>
      <c r="F89" s="27" t="str">
        <f>F12</f>
        <v>Pardubice</v>
      </c>
      <c r="G89" s="36"/>
      <c r="H89" s="36"/>
      <c r="I89" s="29" t="s">
        <v>22</v>
      </c>
      <c r="J89" s="66" t="str">
        <f>IF(J12="","",J12)</f>
        <v>30. 8. 2021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 x14ac:dyDescent="0.2">
      <c r="A91" s="34"/>
      <c r="B91" s="35"/>
      <c r="C91" s="29" t="s">
        <v>24</v>
      </c>
      <c r="D91" s="36"/>
      <c r="E91" s="36"/>
      <c r="F91" s="27" t="str">
        <f>E15</f>
        <v>Vodovody a kanalizace Pardubice, a.s.</v>
      </c>
      <c r="G91" s="36"/>
      <c r="H91" s="36"/>
      <c r="I91" s="29" t="s">
        <v>32</v>
      </c>
      <c r="J91" s="32" t="str">
        <f>E21</f>
        <v>Multiaqua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37</v>
      </c>
      <c r="J92" s="32" t="str">
        <f>E24</f>
        <v>Tereza Hatková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43" t="s">
        <v>98</v>
      </c>
      <c r="D94" s="144"/>
      <c r="E94" s="144"/>
      <c r="F94" s="144"/>
      <c r="G94" s="144"/>
      <c r="H94" s="144"/>
      <c r="I94" s="144"/>
      <c r="J94" s="145" t="s">
        <v>99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46" t="s">
        <v>100</v>
      </c>
      <c r="D96" s="36"/>
      <c r="E96" s="36"/>
      <c r="F96" s="36"/>
      <c r="G96" s="36"/>
      <c r="H96" s="36"/>
      <c r="I96" s="36"/>
      <c r="J96" s="84">
        <f>J127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101</v>
      </c>
    </row>
    <row r="97" spans="1:31" s="9" customFormat="1" ht="24.95" customHeight="1" x14ac:dyDescent="0.2">
      <c r="B97" s="147"/>
      <c r="C97" s="148"/>
      <c r="D97" s="149" t="s">
        <v>102</v>
      </c>
      <c r="E97" s="150"/>
      <c r="F97" s="150"/>
      <c r="G97" s="150"/>
      <c r="H97" s="150"/>
      <c r="I97" s="150"/>
      <c r="J97" s="151">
        <f>J128</f>
        <v>0</v>
      </c>
      <c r="K97" s="148"/>
      <c r="L97" s="152"/>
    </row>
    <row r="98" spans="1:31" s="10" customFormat="1" ht="19.899999999999999" customHeight="1" x14ac:dyDescent="0.2">
      <c r="B98" s="153"/>
      <c r="C98" s="154"/>
      <c r="D98" s="155" t="s">
        <v>103</v>
      </c>
      <c r="E98" s="156"/>
      <c r="F98" s="156"/>
      <c r="G98" s="156"/>
      <c r="H98" s="156"/>
      <c r="I98" s="156"/>
      <c r="J98" s="157">
        <f>J129</f>
        <v>0</v>
      </c>
      <c r="K98" s="154"/>
      <c r="L98" s="158"/>
    </row>
    <row r="99" spans="1:31" s="10" customFormat="1" ht="19.899999999999999" customHeight="1" x14ac:dyDescent="0.2">
      <c r="B99" s="153"/>
      <c r="C99" s="154"/>
      <c r="D99" s="155" t="s">
        <v>104</v>
      </c>
      <c r="E99" s="156"/>
      <c r="F99" s="156"/>
      <c r="G99" s="156"/>
      <c r="H99" s="156"/>
      <c r="I99" s="156"/>
      <c r="J99" s="157">
        <f>J283</f>
        <v>0</v>
      </c>
      <c r="K99" s="154"/>
      <c r="L99" s="158"/>
    </row>
    <row r="100" spans="1:31" s="10" customFormat="1" ht="19.899999999999999" customHeight="1" x14ac:dyDescent="0.2">
      <c r="B100" s="153"/>
      <c r="C100" s="154"/>
      <c r="D100" s="155" t="s">
        <v>105</v>
      </c>
      <c r="E100" s="156"/>
      <c r="F100" s="156"/>
      <c r="G100" s="156"/>
      <c r="H100" s="156"/>
      <c r="I100" s="156"/>
      <c r="J100" s="157">
        <f>J289</f>
        <v>0</v>
      </c>
      <c r="K100" s="154"/>
      <c r="L100" s="158"/>
    </row>
    <row r="101" spans="1:31" s="10" customFormat="1" ht="19.899999999999999" customHeight="1" x14ac:dyDescent="0.2">
      <c r="B101" s="153"/>
      <c r="C101" s="154"/>
      <c r="D101" s="155" t="s">
        <v>106</v>
      </c>
      <c r="E101" s="156"/>
      <c r="F101" s="156"/>
      <c r="G101" s="156"/>
      <c r="H101" s="156"/>
      <c r="I101" s="156"/>
      <c r="J101" s="157">
        <f>J293</f>
        <v>0</v>
      </c>
      <c r="K101" s="154"/>
      <c r="L101" s="158"/>
    </row>
    <row r="102" spans="1:31" s="10" customFormat="1" ht="19.899999999999999" customHeight="1" x14ac:dyDescent="0.2">
      <c r="B102" s="153"/>
      <c r="C102" s="154"/>
      <c r="D102" s="155" t="s">
        <v>107</v>
      </c>
      <c r="E102" s="156"/>
      <c r="F102" s="156"/>
      <c r="G102" s="156"/>
      <c r="H102" s="156"/>
      <c r="I102" s="156"/>
      <c r="J102" s="157">
        <f>J308</f>
        <v>0</v>
      </c>
      <c r="K102" s="154"/>
      <c r="L102" s="158"/>
    </row>
    <row r="103" spans="1:31" s="10" customFormat="1" ht="19.899999999999999" customHeight="1" x14ac:dyDescent="0.2">
      <c r="B103" s="153"/>
      <c r="C103" s="154"/>
      <c r="D103" s="155" t="s">
        <v>108</v>
      </c>
      <c r="E103" s="156"/>
      <c r="F103" s="156"/>
      <c r="G103" s="156"/>
      <c r="H103" s="156"/>
      <c r="I103" s="156"/>
      <c r="J103" s="157">
        <f>J344</f>
        <v>0</v>
      </c>
      <c r="K103" s="154"/>
      <c r="L103" s="158"/>
    </row>
    <row r="104" spans="1:31" s="10" customFormat="1" ht="19.899999999999999" customHeight="1" x14ac:dyDescent="0.2">
      <c r="B104" s="153"/>
      <c r="C104" s="154"/>
      <c r="D104" s="155" t="s">
        <v>109</v>
      </c>
      <c r="E104" s="156"/>
      <c r="F104" s="156"/>
      <c r="G104" s="156"/>
      <c r="H104" s="156"/>
      <c r="I104" s="156"/>
      <c r="J104" s="157">
        <f>J436</f>
        <v>0</v>
      </c>
      <c r="K104" s="154"/>
      <c r="L104" s="158"/>
    </row>
    <row r="105" spans="1:31" s="10" customFormat="1" ht="19.899999999999999" customHeight="1" x14ac:dyDescent="0.2">
      <c r="B105" s="153"/>
      <c r="C105" s="154"/>
      <c r="D105" s="155" t="s">
        <v>110</v>
      </c>
      <c r="E105" s="156"/>
      <c r="F105" s="156"/>
      <c r="G105" s="156"/>
      <c r="H105" s="156"/>
      <c r="I105" s="156"/>
      <c r="J105" s="157">
        <f>J447</f>
        <v>0</v>
      </c>
      <c r="K105" s="154"/>
      <c r="L105" s="158"/>
    </row>
    <row r="106" spans="1:31" s="10" customFormat="1" ht="19.899999999999999" customHeight="1" x14ac:dyDescent="0.2">
      <c r="B106" s="153"/>
      <c r="C106" s="154"/>
      <c r="D106" s="155" t="s">
        <v>111</v>
      </c>
      <c r="E106" s="156"/>
      <c r="F106" s="156"/>
      <c r="G106" s="156"/>
      <c r="H106" s="156"/>
      <c r="I106" s="156"/>
      <c r="J106" s="157">
        <f>J474</f>
        <v>0</v>
      </c>
      <c r="K106" s="154"/>
      <c r="L106" s="158"/>
    </row>
    <row r="107" spans="1:31" s="9" customFormat="1" ht="24.95" customHeight="1" x14ac:dyDescent="0.2">
      <c r="B107" s="147"/>
      <c r="C107" s="148"/>
      <c r="D107" s="149" t="s">
        <v>112</v>
      </c>
      <c r="E107" s="150"/>
      <c r="F107" s="150"/>
      <c r="G107" s="150"/>
      <c r="H107" s="150"/>
      <c r="I107" s="150"/>
      <c r="J107" s="151">
        <f>J476</f>
        <v>0</v>
      </c>
      <c r="K107" s="148"/>
      <c r="L107" s="152"/>
    </row>
    <row r="108" spans="1:31" s="2" customFormat="1" ht="21.75" customHeight="1" x14ac:dyDescent="0.2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 x14ac:dyDescent="0.2">
      <c r="A109" s="34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3" spans="1:63" s="2" customFormat="1" ht="6.95" customHeight="1" x14ac:dyDescent="0.2">
      <c r="A113" s="34"/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3" s="2" customFormat="1" ht="24.95" customHeight="1" x14ac:dyDescent="0.2">
      <c r="A114" s="34"/>
      <c r="B114" s="35"/>
      <c r="C114" s="23" t="s">
        <v>113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3" s="2" customFormat="1" ht="6.95" customHeight="1" x14ac:dyDescent="0.2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3" s="2" customFormat="1" ht="12" customHeight="1" x14ac:dyDescent="0.2">
      <c r="A116" s="34"/>
      <c r="B116" s="35"/>
      <c r="C116" s="29" t="s">
        <v>16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3" s="2" customFormat="1" ht="16.5" customHeight="1" x14ac:dyDescent="0.2">
      <c r="A117" s="34"/>
      <c r="B117" s="35"/>
      <c r="C117" s="36"/>
      <c r="D117" s="36"/>
      <c r="E117" s="296" t="str">
        <f>E7</f>
        <v>Pardubice, ul. Přerovská - vodovod</v>
      </c>
      <c r="F117" s="297"/>
      <c r="G117" s="297"/>
      <c r="H117" s="297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3" s="2" customFormat="1" ht="12" customHeight="1" x14ac:dyDescent="0.2">
      <c r="A118" s="34"/>
      <c r="B118" s="35"/>
      <c r="C118" s="29" t="s">
        <v>95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3" s="2" customFormat="1" ht="16.5" customHeight="1" x14ac:dyDescent="0.2">
      <c r="A119" s="34"/>
      <c r="B119" s="35"/>
      <c r="C119" s="36"/>
      <c r="D119" s="36"/>
      <c r="E119" s="265" t="str">
        <f>E9</f>
        <v>01 - Pardubice, ul. Přerovská - vodovod</v>
      </c>
      <c r="F119" s="295"/>
      <c r="G119" s="295"/>
      <c r="H119" s="295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3" s="2" customFormat="1" ht="6.95" customHeight="1" x14ac:dyDescent="0.2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3" s="2" customFormat="1" ht="12" customHeight="1" x14ac:dyDescent="0.2">
      <c r="A121" s="34"/>
      <c r="B121" s="35"/>
      <c r="C121" s="29" t="s">
        <v>20</v>
      </c>
      <c r="D121" s="36"/>
      <c r="E121" s="36"/>
      <c r="F121" s="27" t="str">
        <f>F12</f>
        <v>Pardubice</v>
      </c>
      <c r="G121" s="36"/>
      <c r="H121" s="36"/>
      <c r="I121" s="29" t="s">
        <v>22</v>
      </c>
      <c r="J121" s="66" t="str">
        <f>IF(J12="","",J12)</f>
        <v>30. 8. 2021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3" s="2" customFormat="1" ht="6.95" customHeight="1" x14ac:dyDescent="0.2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3" s="2" customFormat="1" ht="15.2" customHeight="1" x14ac:dyDescent="0.2">
      <c r="A123" s="34"/>
      <c r="B123" s="35"/>
      <c r="C123" s="29" t="s">
        <v>24</v>
      </c>
      <c r="D123" s="36"/>
      <c r="E123" s="36"/>
      <c r="F123" s="27" t="str">
        <f>E15</f>
        <v>Vodovody a kanalizace Pardubice, a.s.</v>
      </c>
      <c r="G123" s="36"/>
      <c r="H123" s="36"/>
      <c r="I123" s="29" t="s">
        <v>32</v>
      </c>
      <c r="J123" s="32" t="str">
        <f>E21</f>
        <v>Multiaqua s.r.o.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3" s="2" customFormat="1" ht="15.2" customHeight="1" x14ac:dyDescent="0.2">
      <c r="A124" s="34"/>
      <c r="B124" s="35"/>
      <c r="C124" s="29" t="s">
        <v>30</v>
      </c>
      <c r="D124" s="36"/>
      <c r="E124" s="36"/>
      <c r="F124" s="27" t="str">
        <f>IF(E18="","",E18)</f>
        <v>Vyplň údaj</v>
      </c>
      <c r="G124" s="36"/>
      <c r="H124" s="36"/>
      <c r="I124" s="29" t="s">
        <v>37</v>
      </c>
      <c r="J124" s="32" t="str">
        <f>E24</f>
        <v>Tereza Hatková</v>
      </c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63" s="2" customFormat="1" ht="10.35" customHeight="1" x14ac:dyDescent="0.2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63" s="11" customFormat="1" ht="29.25" customHeight="1" x14ac:dyDescent="0.2">
      <c r="A126" s="159"/>
      <c r="B126" s="160"/>
      <c r="C126" s="161" t="s">
        <v>114</v>
      </c>
      <c r="D126" s="162" t="s">
        <v>66</v>
      </c>
      <c r="E126" s="162" t="s">
        <v>62</v>
      </c>
      <c r="F126" s="162" t="s">
        <v>63</v>
      </c>
      <c r="G126" s="162" t="s">
        <v>115</v>
      </c>
      <c r="H126" s="162" t="s">
        <v>116</v>
      </c>
      <c r="I126" s="162" t="s">
        <v>117</v>
      </c>
      <c r="J126" s="162" t="s">
        <v>99</v>
      </c>
      <c r="K126" s="163" t="s">
        <v>118</v>
      </c>
      <c r="L126" s="164"/>
      <c r="M126" s="75" t="s">
        <v>1</v>
      </c>
      <c r="N126" s="76" t="s">
        <v>45</v>
      </c>
      <c r="O126" s="76" t="s">
        <v>119</v>
      </c>
      <c r="P126" s="76" t="s">
        <v>120</v>
      </c>
      <c r="Q126" s="76" t="s">
        <v>121</v>
      </c>
      <c r="R126" s="76" t="s">
        <v>122</v>
      </c>
      <c r="S126" s="76" t="s">
        <v>123</v>
      </c>
      <c r="T126" s="77" t="s">
        <v>124</v>
      </c>
      <c r="U126" s="159"/>
      <c r="V126" s="159"/>
      <c r="W126" s="159"/>
      <c r="X126" s="159"/>
      <c r="Y126" s="159"/>
      <c r="Z126" s="159"/>
      <c r="AA126" s="159"/>
      <c r="AB126" s="159"/>
      <c r="AC126" s="159"/>
      <c r="AD126" s="159"/>
      <c r="AE126" s="159"/>
    </row>
    <row r="127" spans="1:63" s="2" customFormat="1" ht="22.9" customHeight="1" x14ac:dyDescent="0.25">
      <c r="A127" s="34"/>
      <c r="B127" s="35"/>
      <c r="C127" s="82" t="s">
        <v>125</v>
      </c>
      <c r="D127" s="36"/>
      <c r="E127" s="36"/>
      <c r="F127" s="36"/>
      <c r="G127" s="36"/>
      <c r="H127" s="36"/>
      <c r="I127" s="36"/>
      <c r="J127" s="165">
        <f>BK127</f>
        <v>0</v>
      </c>
      <c r="K127" s="36"/>
      <c r="L127" s="39"/>
      <c r="M127" s="78"/>
      <c r="N127" s="166"/>
      <c r="O127" s="79"/>
      <c r="P127" s="167">
        <f>P128+P476</f>
        <v>0</v>
      </c>
      <c r="Q127" s="79"/>
      <c r="R127" s="167">
        <f>R128+R476</f>
        <v>1729.4592607100001</v>
      </c>
      <c r="S127" s="79"/>
      <c r="T127" s="168">
        <f>T128+T476</f>
        <v>587.13513399999999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80</v>
      </c>
      <c r="AU127" s="17" t="s">
        <v>101</v>
      </c>
      <c r="BK127" s="169">
        <f>BK128+BK476</f>
        <v>0</v>
      </c>
    </row>
    <row r="128" spans="1:63" s="12" customFormat="1" ht="25.9" customHeight="1" x14ac:dyDescent="0.2">
      <c r="B128" s="170"/>
      <c r="C128" s="171"/>
      <c r="D128" s="172" t="s">
        <v>80</v>
      </c>
      <c r="E128" s="173" t="s">
        <v>126</v>
      </c>
      <c r="F128" s="173" t="s">
        <v>127</v>
      </c>
      <c r="G128" s="171"/>
      <c r="H128" s="171"/>
      <c r="I128" s="174"/>
      <c r="J128" s="175">
        <f>BK128</f>
        <v>0</v>
      </c>
      <c r="K128" s="171"/>
      <c r="L128" s="176"/>
      <c r="M128" s="177"/>
      <c r="N128" s="178"/>
      <c r="O128" s="178"/>
      <c r="P128" s="179">
        <f>P129+P283+P289+P293+P308+P344+P436+P447+P474</f>
        <v>0</v>
      </c>
      <c r="Q128" s="178"/>
      <c r="R128" s="179">
        <f>R129+R283+R289+R293+R308+R344+R436+R447+R474</f>
        <v>1729.4592607100001</v>
      </c>
      <c r="S128" s="178"/>
      <c r="T128" s="180">
        <f>T129+T283+T289+T293+T308+T344+T436+T447+T474</f>
        <v>587.13513399999999</v>
      </c>
      <c r="AR128" s="181" t="s">
        <v>88</v>
      </c>
      <c r="AT128" s="182" t="s">
        <v>80</v>
      </c>
      <c r="AU128" s="182" t="s">
        <v>81</v>
      </c>
      <c r="AY128" s="181" t="s">
        <v>128</v>
      </c>
      <c r="BK128" s="183">
        <f>BK129+BK283+BK289+BK293+BK308+BK344+BK436+BK447+BK474</f>
        <v>0</v>
      </c>
    </row>
    <row r="129" spans="1:65" s="12" customFormat="1" ht="22.9" customHeight="1" x14ac:dyDescent="0.2">
      <c r="B129" s="170"/>
      <c r="C129" s="171"/>
      <c r="D129" s="172" t="s">
        <v>80</v>
      </c>
      <c r="E129" s="184" t="s">
        <v>88</v>
      </c>
      <c r="F129" s="184" t="s">
        <v>129</v>
      </c>
      <c r="G129" s="171"/>
      <c r="H129" s="171"/>
      <c r="I129" s="174"/>
      <c r="J129" s="185">
        <f>BK129</f>
        <v>0</v>
      </c>
      <c r="K129" s="171"/>
      <c r="L129" s="176"/>
      <c r="M129" s="177"/>
      <c r="N129" s="178"/>
      <c r="O129" s="178"/>
      <c r="P129" s="179">
        <f>SUM(P130:P282)</f>
        <v>0</v>
      </c>
      <c r="Q129" s="178"/>
      <c r="R129" s="179">
        <f>SUM(R130:R282)</f>
        <v>1705.87083871</v>
      </c>
      <c r="S129" s="178"/>
      <c r="T129" s="180">
        <f>SUM(T130:T282)</f>
        <v>575.01783399999999</v>
      </c>
      <c r="AR129" s="181" t="s">
        <v>88</v>
      </c>
      <c r="AT129" s="182" t="s">
        <v>80</v>
      </c>
      <c r="AU129" s="182" t="s">
        <v>88</v>
      </c>
      <c r="AY129" s="181" t="s">
        <v>128</v>
      </c>
      <c r="BK129" s="183">
        <f>SUM(BK130:BK282)</f>
        <v>0</v>
      </c>
    </row>
    <row r="130" spans="1:65" s="2" customFormat="1" ht="76.349999999999994" customHeight="1" x14ac:dyDescent="0.2">
      <c r="A130" s="34"/>
      <c r="B130" s="35"/>
      <c r="C130" s="186" t="s">
        <v>88</v>
      </c>
      <c r="D130" s="186" t="s">
        <v>130</v>
      </c>
      <c r="E130" s="187" t="s">
        <v>131</v>
      </c>
      <c r="F130" s="188" t="s">
        <v>132</v>
      </c>
      <c r="G130" s="189" t="s">
        <v>133</v>
      </c>
      <c r="H130" s="190">
        <v>163.5</v>
      </c>
      <c r="I130" s="191"/>
      <c r="J130" s="192">
        <f>ROUND(I130*H130,2)</f>
        <v>0</v>
      </c>
      <c r="K130" s="188" t="s">
        <v>134</v>
      </c>
      <c r="L130" s="39"/>
      <c r="M130" s="193" t="s">
        <v>1</v>
      </c>
      <c r="N130" s="194" t="s">
        <v>46</v>
      </c>
      <c r="O130" s="71"/>
      <c r="P130" s="195">
        <f>O130*H130</f>
        <v>0</v>
      </c>
      <c r="Q130" s="195">
        <v>0</v>
      </c>
      <c r="R130" s="195">
        <f>Q130*H130</f>
        <v>0</v>
      </c>
      <c r="S130" s="195">
        <v>0.255</v>
      </c>
      <c r="T130" s="196">
        <f>S130*H130</f>
        <v>41.692500000000003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7" t="s">
        <v>135</v>
      </c>
      <c r="AT130" s="197" t="s">
        <v>130</v>
      </c>
      <c r="AU130" s="197" t="s">
        <v>90</v>
      </c>
      <c r="AY130" s="17" t="s">
        <v>128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7" t="s">
        <v>88</v>
      </c>
      <c r="BK130" s="198">
        <f>ROUND(I130*H130,2)</f>
        <v>0</v>
      </c>
      <c r="BL130" s="17" t="s">
        <v>135</v>
      </c>
      <c r="BM130" s="197" t="s">
        <v>136</v>
      </c>
    </row>
    <row r="131" spans="1:65" s="2" customFormat="1" ht="19.5" x14ac:dyDescent="0.2">
      <c r="A131" s="34"/>
      <c r="B131" s="35"/>
      <c r="C131" s="36"/>
      <c r="D131" s="199" t="s">
        <v>137</v>
      </c>
      <c r="E131" s="36"/>
      <c r="F131" s="200" t="s">
        <v>138</v>
      </c>
      <c r="G131" s="36"/>
      <c r="H131" s="36"/>
      <c r="I131" s="201"/>
      <c r="J131" s="36"/>
      <c r="K131" s="36"/>
      <c r="L131" s="39"/>
      <c r="M131" s="202"/>
      <c r="N131" s="203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137</v>
      </c>
      <c r="AU131" s="17" t="s">
        <v>90</v>
      </c>
    </row>
    <row r="132" spans="1:65" s="13" customFormat="1" x14ac:dyDescent="0.2">
      <c r="B132" s="204"/>
      <c r="C132" s="205"/>
      <c r="D132" s="199" t="s">
        <v>139</v>
      </c>
      <c r="E132" s="206" t="s">
        <v>1</v>
      </c>
      <c r="F132" s="207" t="s">
        <v>140</v>
      </c>
      <c r="G132" s="205"/>
      <c r="H132" s="206" t="s">
        <v>1</v>
      </c>
      <c r="I132" s="208"/>
      <c r="J132" s="205"/>
      <c r="K132" s="205"/>
      <c r="L132" s="209"/>
      <c r="M132" s="210"/>
      <c r="N132" s="211"/>
      <c r="O132" s="211"/>
      <c r="P132" s="211"/>
      <c r="Q132" s="211"/>
      <c r="R132" s="211"/>
      <c r="S132" s="211"/>
      <c r="T132" s="212"/>
      <c r="AT132" s="213" t="s">
        <v>139</v>
      </c>
      <c r="AU132" s="213" t="s">
        <v>90</v>
      </c>
      <c r="AV132" s="13" t="s">
        <v>88</v>
      </c>
      <c r="AW132" s="13" t="s">
        <v>36</v>
      </c>
      <c r="AX132" s="13" t="s">
        <v>81</v>
      </c>
      <c r="AY132" s="213" t="s">
        <v>128</v>
      </c>
    </row>
    <row r="133" spans="1:65" s="13" customFormat="1" x14ac:dyDescent="0.2">
      <c r="B133" s="204"/>
      <c r="C133" s="205"/>
      <c r="D133" s="199" t="s">
        <v>139</v>
      </c>
      <c r="E133" s="206" t="s">
        <v>1</v>
      </c>
      <c r="F133" s="207" t="s">
        <v>141</v>
      </c>
      <c r="G133" s="205"/>
      <c r="H133" s="206" t="s">
        <v>1</v>
      </c>
      <c r="I133" s="208"/>
      <c r="J133" s="205"/>
      <c r="K133" s="205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139</v>
      </c>
      <c r="AU133" s="213" t="s">
        <v>90</v>
      </c>
      <c r="AV133" s="13" t="s">
        <v>88</v>
      </c>
      <c r="AW133" s="13" t="s">
        <v>36</v>
      </c>
      <c r="AX133" s="13" t="s">
        <v>81</v>
      </c>
      <c r="AY133" s="213" t="s">
        <v>128</v>
      </c>
    </row>
    <row r="134" spans="1:65" s="14" customFormat="1" x14ac:dyDescent="0.2">
      <c r="B134" s="214"/>
      <c r="C134" s="215"/>
      <c r="D134" s="199" t="s">
        <v>139</v>
      </c>
      <c r="E134" s="216" t="s">
        <v>1</v>
      </c>
      <c r="F134" s="217" t="s">
        <v>142</v>
      </c>
      <c r="G134" s="215"/>
      <c r="H134" s="218">
        <v>163.5</v>
      </c>
      <c r="I134" s="219"/>
      <c r="J134" s="215"/>
      <c r="K134" s="215"/>
      <c r="L134" s="220"/>
      <c r="M134" s="221"/>
      <c r="N134" s="222"/>
      <c r="O134" s="222"/>
      <c r="P134" s="222"/>
      <c r="Q134" s="222"/>
      <c r="R134" s="222"/>
      <c r="S134" s="222"/>
      <c r="T134" s="223"/>
      <c r="AT134" s="224" t="s">
        <v>139</v>
      </c>
      <c r="AU134" s="224" t="s">
        <v>90</v>
      </c>
      <c r="AV134" s="14" t="s">
        <v>90</v>
      </c>
      <c r="AW134" s="14" t="s">
        <v>36</v>
      </c>
      <c r="AX134" s="14" t="s">
        <v>88</v>
      </c>
      <c r="AY134" s="224" t="s">
        <v>128</v>
      </c>
    </row>
    <row r="135" spans="1:65" s="2" customFormat="1" ht="55.5" customHeight="1" x14ac:dyDescent="0.2">
      <c r="A135" s="34"/>
      <c r="B135" s="35"/>
      <c r="C135" s="186" t="s">
        <v>90</v>
      </c>
      <c r="D135" s="186" t="s">
        <v>130</v>
      </c>
      <c r="E135" s="187" t="s">
        <v>143</v>
      </c>
      <c r="F135" s="188" t="s">
        <v>144</v>
      </c>
      <c r="G135" s="189" t="s">
        <v>133</v>
      </c>
      <c r="H135" s="190">
        <v>158.535</v>
      </c>
      <c r="I135" s="191"/>
      <c r="J135" s="192">
        <f>ROUND(I135*H135,2)</f>
        <v>0</v>
      </c>
      <c r="K135" s="188" t="s">
        <v>134</v>
      </c>
      <c r="L135" s="39"/>
      <c r="M135" s="193" t="s">
        <v>1</v>
      </c>
      <c r="N135" s="194" t="s">
        <v>46</v>
      </c>
      <c r="O135" s="71"/>
      <c r="P135" s="195">
        <f>O135*H135</f>
        <v>0</v>
      </c>
      <c r="Q135" s="195">
        <v>0</v>
      </c>
      <c r="R135" s="195">
        <f>Q135*H135</f>
        <v>0</v>
      </c>
      <c r="S135" s="195">
        <v>0.17</v>
      </c>
      <c r="T135" s="196">
        <f>S135*H135</f>
        <v>26.950950000000002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7" t="s">
        <v>135</v>
      </c>
      <c r="AT135" s="197" t="s">
        <v>130</v>
      </c>
      <c r="AU135" s="197" t="s">
        <v>90</v>
      </c>
      <c r="AY135" s="17" t="s">
        <v>128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7" t="s">
        <v>88</v>
      </c>
      <c r="BK135" s="198">
        <f>ROUND(I135*H135,2)</f>
        <v>0</v>
      </c>
      <c r="BL135" s="17" t="s">
        <v>135</v>
      </c>
      <c r="BM135" s="197" t="s">
        <v>145</v>
      </c>
    </row>
    <row r="136" spans="1:65" s="2" customFormat="1" ht="19.5" x14ac:dyDescent="0.2">
      <c r="A136" s="34"/>
      <c r="B136" s="35"/>
      <c r="C136" s="36"/>
      <c r="D136" s="199" t="s">
        <v>137</v>
      </c>
      <c r="E136" s="36"/>
      <c r="F136" s="200" t="s">
        <v>146</v>
      </c>
      <c r="G136" s="36"/>
      <c r="H136" s="36"/>
      <c r="I136" s="201"/>
      <c r="J136" s="36"/>
      <c r="K136" s="36"/>
      <c r="L136" s="39"/>
      <c r="M136" s="202"/>
      <c r="N136" s="203"/>
      <c r="O136" s="71"/>
      <c r="P136" s="71"/>
      <c r="Q136" s="71"/>
      <c r="R136" s="71"/>
      <c r="S136" s="71"/>
      <c r="T136" s="72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137</v>
      </c>
      <c r="AU136" s="17" t="s">
        <v>90</v>
      </c>
    </row>
    <row r="137" spans="1:65" s="13" customFormat="1" x14ac:dyDescent="0.2">
      <c r="B137" s="204"/>
      <c r="C137" s="205"/>
      <c r="D137" s="199" t="s">
        <v>139</v>
      </c>
      <c r="E137" s="206" t="s">
        <v>1</v>
      </c>
      <c r="F137" s="207" t="s">
        <v>140</v>
      </c>
      <c r="G137" s="205"/>
      <c r="H137" s="206" t="s">
        <v>1</v>
      </c>
      <c r="I137" s="208"/>
      <c r="J137" s="205"/>
      <c r="K137" s="205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139</v>
      </c>
      <c r="AU137" s="213" t="s">
        <v>90</v>
      </c>
      <c r="AV137" s="13" t="s">
        <v>88</v>
      </c>
      <c r="AW137" s="13" t="s">
        <v>36</v>
      </c>
      <c r="AX137" s="13" t="s">
        <v>81</v>
      </c>
      <c r="AY137" s="213" t="s">
        <v>128</v>
      </c>
    </row>
    <row r="138" spans="1:65" s="14" customFormat="1" x14ac:dyDescent="0.2">
      <c r="B138" s="214"/>
      <c r="C138" s="215"/>
      <c r="D138" s="199" t="s">
        <v>139</v>
      </c>
      <c r="E138" s="216" t="s">
        <v>1</v>
      </c>
      <c r="F138" s="217" t="s">
        <v>147</v>
      </c>
      <c r="G138" s="215"/>
      <c r="H138" s="218">
        <v>158.535</v>
      </c>
      <c r="I138" s="219"/>
      <c r="J138" s="215"/>
      <c r="K138" s="215"/>
      <c r="L138" s="220"/>
      <c r="M138" s="221"/>
      <c r="N138" s="222"/>
      <c r="O138" s="222"/>
      <c r="P138" s="222"/>
      <c r="Q138" s="222"/>
      <c r="R138" s="222"/>
      <c r="S138" s="222"/>
      <c r="T138" s="223"/>
      <c r="AT138" s="224" t="s">
        <v>139</v>
      </c>
      <c r="AU138" s="224" t="s">
        <v>90</v>
      </c>
      <c r="AV138" s="14" t="s">
        <v>90</v>
      </c>
      <c r="AW138" s="14" t="s">
        <v>36</v>
      </c>
      <c r="AX138" s="14" t="s">
        <v>88</v>
      </c>
      <c r="AY138" s="224" t="s">
        <v>128</v>
      </c>
    </row>
    <row r="139" spans="1:65" s="2" customFormat="1" ht="55.5" customHeight="1" x14ac:dyDescent="0.2">
      <c r="A139" s="34"/>
      <c r="B139" s="35"/>
      <c r="C139" s="186" t="s">
        <v>148</v>
      </c>
      <c r="D139" s="186" t="s">
        <v>130</v>
      </c>
      <c r="E139" s="187" t="s">
        <v>149</v>
      </c>
      <c r="F139" s="188" t="s">
        <v>150</v>
      </c>
      <c r="G139" s="189" t="s">
        <v>133</v>
      </c>
      <c r="H139" s="190">
        <v>120.23</v>
      </c>
      <c r="I139" s="191"/>
      <c r="J139" s="192">
        <f>ROUND(I139*H139,2)</f>
        <v>0</v>
      </c>
      <c r="K139" s="188" t="s">
        <v>134</v>
      </c>
      <c r="L139" s="39"/>
      <c r="M139" s="193" t="s">
        <v>1</v>
      </c>
      <c r="N139" s="194" t="s">
        <v>46</v>
      </c>
      <c r="O139" s="71"/>
      <c r="P139" s="195">
        <f>O139*H139</f>
        <v>0</v>
      </c>
      <c r="Q139" s="195">
        <v>0</v>
      </c>
      <c r="R139" s="195">
        <f>Q139*H139</f>
        <v>0</v>
      </c>
      <c r="S139" s="195">
        <v>0.28999999999999998</v>
      </c>
      <c r="T139" s="196">
        <f>S139*H139</f>
        <v>34.866700000000002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135</v>
      </c>
      <c r="AT139" s="197" t="s">
        <v>130</v>
      </c>
      <c r="AU139" s="197" t="s">
        <v>90</v>
      </c>
      <c r="AY139" s="17" t="s">
        <v>128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88</v>
      </c>
      <c r="BK139" s="198">
        <f>ROUND(I139*H139,2)</f>
        <v>0</v>
      </c>
      <c r="BL139" s="17" t="s">
        <v>135</v>
      </c>
      <c r="BM139" s="197" t="s">
        <v>151</v>
      </c>
    </row>
    <row r="140" spans="1:65" s="2" customFormat="1" ht="19.5" x14ac:dyDescent="0.2">
      <c r="A140" s="34"/>
      <c r="B140" s="35"/>
      <c r="C140" s="36"/>
      <c r="D140" s="199" t="s">
        <v>137</v>
      </c>
      <c r="E140" s="36"/>
      <c r="F140" s="200" t="s">
        <v>152</v>
      </c>
      <c r="G140" s="36"/>
      <c r="H140" s="36"/>
      <c r="I140" s="201"/>
      <c r="J140" s="36"/>
      <c r="K140" s="36"/>
      <c r="L140" s="39"/>
      <c r="M140" s="202"/>
      <c r="N140" s="203"/>
      <c r="O140" s="71"/>
      <c r="P140" s="71"/>
      <c r="Q140" s="71"/>
      <c r="R140" s="71"/>
      <c r="S140" s="71"/>
      <c r="T140" s="72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137</v>
      </c>
      <c r="AU140" s="17" t="s">
        <v>90</v>
      </c>
    </row>
    <row r="141" spans="1:65" s="13" customFormat="1" x14ac:dyDescent="0.2">
      <c r="B141" s="204"/>
      <c r="C141" s="205"/>
      <c r="D141" s="199" t="s">
        <v>139</v>
      </c>
      <c r="E141" s="206" t="s">
        <v>1</v>
      </c>
      <c r="F141" s="207" t="s">
        <v>140</v>
      </c>
      <c r="G141" s="205"/>
      <c r="H141" s="206" t="s">
        <v>1</v>
      </c>
      <c r="I141" s="208"/>
      <c r="J141" s="205"/>
      <c r="K141" s="205"/>
      <c r="L141" s="209"/>
      <c r="M141" s="210"/>
      <c r="N141" s="211"/>
      <c r="O141" s="211"/>
      <c r="P141" s="211"/>
      <c r="Q141" s="211"/>
      <c r="R141" s="211"/>
      <c r="S141" s="211"/>
      <c r="T141" s="212"/>
      <c r="AT141" s="213" t="s">
        <v>139</v>
      </c>
      <c r="AU141" s="213" t="s">
        <v>90</v>
      </c>
      <c r="AV141" s="13" t="s">
        <v>88</v>
      </c>
      <c r="AW141" s="13" t="s">
        <v>36</v>
      </c>
      <c r="AX141" s="13" t="s">
        <v>81</v>
      </c>
      <c r="AY141" s="213" t="s">
        <v>128</v>
      </c>
    </row>
    <row r="142" spans="1:65" s="14" customFormat="1" x14ac:dyDescent="0.2">
      <c r="B142" s="214"/>
      <c r="C142" s="215"/>
      <c r="D142" s="199" t="s">
        <v>139</v>
      </c>
      <c r="E142" s="216" t="s">
        <v>1</v>
      </c>
      <c r="F142" s="217" t="s">
        <v>153</v>
      </c>
      <c r="G142" s="215"/>
      <c r="H142" s="218">
        <v>3.9710000000000001</v>
      </c>
      <c r="I142" s="219"/>
      <c r="J142" s="215"/>
      <c r="K142" s="215"/>
      <c r="L142" s="220"/>
      <c r="M142" s="221"/>
      <c r="N142" s="222"/>
      <c r="O142" s="222"/>
      <c r="P142" s="222"/>
      <c r="Q142" s="222"/>
      <c r="R142" s="222"/>
      <c r="S142" s="222"/>
      <c r="T142" s="223"/>
      <c r="AT142" s="224" t="s">
        <v>139</v>
      </c>
      <c r="AU142" s="224" t="s">
        <v>90</v>
      </c>
      <c r="AV142" s="14" t="s">
        <v>90</v>
      </c>
      <c r="AW142" s="14" t="s">
        <v>36</v>
      </c>
      <c r="AX142" s="14" t="s">
        <v>81</v>
      </c>
      <c r="AY142" s="224" t="s">
        <v>128</v>
      </c>
    </row>
    <row r="143" spans="1:65" s="14" customFormat="1" x14ac:dyDescent="0.2">
      <c r="B143" s="214"/>
      <c r="C143" s="215"/>
      <c r="D143" s="199" t="s">
        <v>139</v>
      </c>
      <c r="E143" s="216" t="s">
        <v>1</v>
      </c>
      <c r="F143" s="217" t="s">
        <v>154</v>
      </c>
      <c r="G143" s="215"/>
      <c r="H143" s="218">
        <v>116.259</v>
      </c>
      <c r="I143" s="219"/>
      <c r="J143" s="215"/>
      <c r="K143" s="215"/>
      <c r="L143" s="220"/>
      <c r="M143" s="221"/>
      <c r="N143" s="222"/>
      <c r="O143" s="222"/>
      <c r="P143" s="222"/>
      <c r="Q143" s="222"/>
      <c r="R143" s="222"/>
      <c r="S143" s="222"/>
      <c r="T143" s="223"/>
      <c r="AT143" s="224" t="s">
        <v>139</v>
      </c>
      <c r="AU143" s="224" t="s">
        <v>90</v>
      </c>
      <c r="AV143" s="14" t="s">
        <v>90</v>
      </c>
      <c r="AW143" s="14" t="s">
        <v>36</v>
      </c>
      <c r="AX143" s="14" t="s">
        <v>81</v>
      </c>
      <c r="AY143" s="224" t="s">
        <v>128</v>
      </c>
    </row>
    <row r="144" spans="1:65" s="15" customFormat="1" x14ac:dyDescent="0.2">
      <c r="B144" s="225"/>
      <c r="C144" s="226"/>
      <c r="D144" s="199" t="s">
        <v>139</v>
      </c>
      <c r="E144" s="227" t="s">
        <v>1</v>
      </c>
      <c r="F144" s="228" t="s">
        <v>155</v>
      </c>
      <c r="G144" s="226"/>
      <c r="H144" s="229">
        <v>120.23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AT144" s="235" t="s">
        <v>139</v>
      </c>
      <c r="AU144" s="235" t="s">
        <v>90</v>
      </c>
      <c r="AV144" s="15" t="s">
        <v>135</v>
      </c>
      <c r="AW144" s="15" t="s">
        <v>36</v>
      </c>
      <c r="AX144" s="15" t="s">
        <v>88</v>
      </c>
      <c r="AY144" s="235" t="s">
        <v>128</v>
      </c>
    </row>
    <row r="145" spans="1:65" s="2" customFormat="1" ht="55.5" customHeight="1" x14ac:dyDescent="0.2">
      <c r="A145" s="34"/>
      <c r="B145" s="35"/>
      <c r="C145" s="186" t="s">
        <v>135</v>
      </c>
      <c r="D145" s="186" t="s">
        <v>130</v>
      </c>
      <c r="E145" s="187" t="s">
        <v>156</v>
      </c>
      <c r="F145" s="188" t="s">
        <v>157</v>
      </c>
      <c r="G145" s="189" t="s">
        <v>133</v>
      </c>
      <c r="H145" s="190">
        <v>3.9710000000000001</v>
      </c>
      <c r="I145" s="191"/>
      <c r="J145" s="192">
        <f>ROUND(I145*H145,2)</f>
        <v>0</v>
      </c>
      <c r="K145" s="188" t="s">
        <v>134</v>
      </c>
      <c r="L145" s="39"/>
      <c r="M145" s="193" t="s">
        <v>1</v>
      </c>
      <c r="N145" s="194" t="s">
        <v>46</v>
      </c>
      <c r="O145" s="71"/>
      <c r="P145" s="195">
        <f>O145*H145</f>
        <v>0</v>
      </c>
      <c r="Q145" s="195">
        <v>0</v>
      </c>
      <c r="R145" s="195">
        <f>Q145*H145</f>
        <v>0</v>
      </c>
      <c r="S145" s="195">
        <v>0.44</v>
      </c>
      <c r="T145" s="196">
        <f>S145*H145</f>
        <v>1.7472400000000001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135</v>
      </c>
      <c r="AT145" s="197" t="s">
        <v>130</v>
      </c>
      <c r="AU145" s="197" t="s">
        <v>90</v>
      </c>
      <c r="AY145" s="17" t="s">
        <v>128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88</v>
      </c>
      <c r="BK145" s="198">
        <f>ROUND(I145*H145,2)</f>
        <v>0</v>
      </c>
      <c r="BL145" s="17" t="s">
        <v>135</v>
      </c>
      <c r="BM145" s="197" t="s">
        <v>158</v>
      </c>
    </row>
    <row r="146" spans="1:65" s="2" customFormat="1" ht="19.5" x14ac:dyDescent="0.2">
      <c r="A146" s="34"/>
      <c r="B146" s="35"/>
      <c r="C146" s="36"/>
      <c r="D146" s="199" t="s">
        <v>137</v>
      </c>
      <c r="E146" s="36"/>
      <c r="F146" s="200" t="s">
        <v>159</v>
      </c>
      <c r="G146" s="36"/>
      <c r="H146" s="36"/>
      <c r="I146" s="201"/>
      <c r="J146" s="36"/>
      <c r="K146" s="36"/>
      <c r="L146" s="39"/>
      <c r="M146" s="202"/>
      <c r="N146" s="203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137</v>
      </c>
      <c r="AU146" s="17" t="s">
        <v>90</v>
      </c>
    </row>
    <row r="147" spans="1:65" s="13" customFormat="1" x14ac:dyDescent="0.2">
      <c r="B147" s="204"/>
      <c r="C147" s="205"/>
      <c r="D147" s="199" t="s">
        <v>139</v>
      </c>
      <c r="E147" s="206" t="s">
        <v>1</v>
      </c>
      <c r="F147" s="207" t="s">
        <v>140</v>
      </c>
      <c r="G147" s="205"/>
      <c r="H147" s="206" t="s">
        <v>1</v>
      </c>
      <c r="I147" s="208"/>
      <c r="J147" s="205"/>
      <c r="K147" s="205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139</v>
      </c>
      <c r="AU147" s="213" t="s">
        <v>90</v>
      </c>
      <c r="AV147" s="13" t="s">
        <v>88</v>
      </c>
      <c r="AW147" s="13" t="s">
        <v>36</v>
      </c>
      <c r="AX147" s="13" t="s">
        <v>81</v>
      </c>
      <c r="AY147" s="213" t="s">
        <v>128</v>
      </c>
    </row>
    <row r="148" spans="1:65" s="13" customFormat="1" x14ac:dyDescent="0.2">
      <c r="B148" s="204"/>
      <c r="C148" s="205"/>
      <c r="D148" s="199" t="s">
        <v>139</v>
      </c>
      <c r="E148" s="206" t="s">
        <v>1</v>
      </c>
      <c r="F148" s="207" t="s">
        <v>160</v>
      </c>
      <c r="G148" s="205"/>
      <c r="H148" s="206" t="s">
        <v>1</v>
      </c>
      <c r="I148" s="208"/>
      <c r="J148" s="205"/>
      <c r="K148" s="205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139</v>
      </c>
      <c r="AU148" s="213" t="s">
        <v>90</v>
      </c>
      <c r="AV148" s="13" t="s">
        <v>88</v>
      </c>
      <c r="AW148" s="13" t="s">
        <v>36</v>
      </c>
      <c r="AX148" s="13" t="s">
        <v>81</v>
      </c>
      <c r="AY148" s="213" t="s">
        <v>128</v>
      </c>
    </row>
    <row r="149" spans="1:65" s="14" customFormat="1" x14ac:dyDescent="0.2">
      <c r="B149" s="214"/>
      <c r="C149" s="215"/>
      <c r="D149" s="199" t="s">
        <v>139</v>
      </c>
      <c r="E149" s="216" t="s">
        <v>1</v>
      </c>
      <c r="F149" s="217" t="s">
        <v>153</v>
      </c>
      <c r="G149" s="215"/>
      <c r="H149" s="218">
        <v>3.9710000000000001</v>
      </c>
      <c r="I149" s="219"/>
      <c r="J149" s="215"/>
      <c r="K149" s="215"/>
      <c r="L149" s="220"/>
      <c r="M149" s="221"/>
      <c r="N149" s="222"/>
      <c r="O149" s="222"/>
      <c r="P149" s="222"/>
      <c r="Q149" s="222"/>
      <c r="R149" s="222"/>
      <c r="S149" s="222"/>
      <c r="T149" s="223"/>
      <c r="AT149" s="224" t="s">
        <v>139</v>
      </c>
      <c r="AU149" s="224" t="s">
        <v>90</v>
      </c>
      <c r="AV149" s="14" t="s">
        <v>90</v>
      </c>
      <c r="AW149" s="14" t="s">
        <v>36</v>
      </c>
      <c r="AX149" s="14" t="s">
        <v>88</v>
      </c>
      <c r="AY149" s="224" t="s">
        <v>128</v>
      </c>
    </row>
    <row r="150" spans="1:65" s="2" customFormat="1" ht="55.5" customHeight="1" x14ac:dyDescent="0.2">
      <c r="A150" s="34"/>
      <c r="B150" s="35"/>
      <c r="C150" s="186" t="s">
        <v>161</v>
      </c>
      <c r="D150" s="186" t="s">
        <v>130</v>
      </c>
      <c r="E150" s="187" t="s">
        <v>162</v>
      </c>
      <c r="F150" s="188" t="s">
        <v>163</v>
      </c>
      <c r="G150" s="189" t="s">
        <v>133</v>
      </c>
      <c r="H150" s="190">
        <v>3.9710000000000001</v>
      </c>
      <c r="I150" s="191"/>
      <c r="J150" s="192">
        <f>ROUND(I150*H150,2)</f>
        <v>0</v>
      </c>
      <c r="K150" s="188" t="s">
        <v>134</v>
      </c>
      <c r="L150" s="39"/>
      <c r="M150" s="193" t="s">
        <v>1</v>
      </c>
      <c r="N150" s="194" t="s">
        <v>46</v>
      </c>
      <c r="O150" s="71"/>
      <c r="P150" s="195">
        <f>O150*H150</f>
        <v>0</v>
      </c>
      <c r="Q150" s="195">
        <v>0</v>
      </c>
      <c r="R150" s="195">
        <f>Q150*H150</f>
        <v>0</v>
      </c>
      <c r="S150" s="195">
        <v>0.32500000000000001</v>
      </c>
      <c r="T150" s="196">
        <f>S150*H150</f>
        <v>1.290575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135</v>
      </c>
      <c r="AT150" s="197" t="s">
        <v>130</v>
      </c>
      <c r="AU150" s="197" t="s">
        <v>90</v>
      </c>
      <c r="AY150" s="17" t="s">
        <v>128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7" t="s">
        <v>88</v>
      </c>
      <c r="BK150" s="198">
        <f>ROUND(I150*H150,2)</f>
        <v>0</v>
      </c>
      <c r="BL150" s="17" t="s">
        <v>135</v>
      </c>
      <c r="BM150" s="197" t="s">
        <v>164</v>
      </c>
    </row>
    <row r="151" spans="1:65" s="2" customFormat="1" ht="19.5" x14ac:dyDescent="0.2">
      <c r="A151" s="34"/>
      <c r="B151" s="35"/>
      <c r="C151" s="36"/>
      <c r="D151" s="199" t="s">
        <v>137</v>
      </c>
      <c r="E151" s="36"/>
      <c r="F151" s="200" t="s">
        <v>165</v>
      </c>
      <c r="G151" s="36"/>
      <c r="H151" s="36"/>
      <c r="I151" s="201"/>
      <c r="J151" s="36"/>
      <c r="K151" s="36"/>
      <c r="L151" s="39"/>
      <c r="M151" s="202"/>
      <c r="N151" s="203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137</v>
      </c>
      <c r="AU151" s="17" t="s">
        <v>90</v>
      </c>
    </row>
    <row r="152" spans="1:65" s="13" customFormat="1" x14ac:dyDescent="0.2">
      <c r="B152" s="204"/>
      <c r="C152" s="205"/>
      <c r="D152" s="199" t="s">
        <v>139</v>
      </c>
      <c r="E152" s="206" t="s">
        <v>1</v>
      </c>
      <c r="F152" s="207" t="s">
        <v>140</v>
      </c>
      <c r="G152" s="205"/>
      <c r="H152" s="206" t="s">
        <v>1</v>
      </c>
      <c r="I152" s="208"/>
      <c r="J152" s="205"/>
      <c r="K152" s="205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139</v>
      </c>
      <c r="AU152" s="213" t="s">
        <v>90</v>
      </c>
      <c r="AV152" s="13" t="s">
        <v>88</v>
      </c>
      <c r="AW152" s="13" t="s">
        <v>36</v>
      </c>
      <c r="AX152" s="13" t="s">
        <v>81</v>
      </c>
      <c r="AY152" s="213" t="s">
        <v>128</v>
      </c>
    </row>
    <row r="153" spans="1:65" s="14" customFormat="1" x14ac:dyDescent="0.2">
      <c r="B153" s="214"/>
      <c r="C153" s="215"/>
      <c r="D153" s="199" t="s">
        <v>139</v>
      </c>
      <c r="E153" s="216" t="s">
        <v>1</v>
      </c>
      <c r="F153" s="217" t="s">
        <v>153</v>
      </c>
      <c r="G153" s="215"/>
      <c r="H153" s="218">
        <v>3.9710000000000001</v>
      </c>
      <c r="I153" s="219"/>
      <c r="J153" s="215"/>
      <c r="K153" s="215"/>
      <c r="L153" s="220"/>
      <c r="M153" s="221"/>
      <c r="N153" s="222"/>
      <c r="O153" s="222"/>
      <c r="P153" s="222"/>
      <c r="Q153" s="222"/>
      <c r="R153" s="222"/>
      <c r="S153" s="222"/>
      <c r="T153" s="223"/>
      <c r="AT153" s="224" t="s">
        <v>139</v>
      </c>
      <c r="AU153" s="224" t="s">
        <v>90</v>
      </c>
      <c r="AV153" s="14" t="s">
        <v>90</v>
      </c>
      <c r="AW153" s="14" t="s">
        <v>36</v>
      </c>
      <c r="AX153" s="14" t="s">
        <v>88</v>
      </c>
      <c r="AY153" s="224" t="s">
        <v>128</v>
      </c>
    </row>
    <row r="154" spans="1:65" s="2" customFormat="1" ht="49.15" customHeight="1" x14ac:dyDescent="0.2">
      <c r="A154" s="34"/>
      <c r="B154" s="35"/>
      <c r="C154" s="186" t="s">
        <v>166</v>
      </c>
      <c r="D154" s="186" t="s">
        <v>130</v>
      </c>
      <c r="E154" s="187" t="s">
        <v>167</v>
      </c>
      <c r="F154" s="188" t="s">
        <v>168</v>
      </c>
      <c r="G154" s="189" t="s">
        <v>133</v>
      </c>
      <c r="H154" s="190">
        <v>5.415</v>
      </c>
      <c r="I154" s="191"/>
      <c r="J154" s="192">
        <f>ROUND(I154*H154,2)</f>
        <v>0</v>
      </c>
      <c r="K154" s="188" t="s">
        <v>134</v>
      </c>
      <c r="L154" s="39"/>
      <c r="M154" s="193" t="s">
        <v>1</v>
      </c>
      <c r="N154" s="194" t="s">
        <v>46</v>
      </c>
      <c r="O154" s="71"/>
      <c r="P154" s="195">
        <f>O154*H154</f>
        <v>0</v>
      </c>
      <c r="Q154" s="195">
        <v>0</v>
      </c>
      <c r="R154" s="195">
        <f>Q154*H154</f>
        <v>0</v>
      </c>
      <c r="S154" s="195">
        <v>9.8000000000000004E-2</v>
      </c>
      <c r="T154" s="196">
        <f>S154*H154</f>
        <v>0.53066999999999998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135</v>
      </c>
      <c r="AT154" s="197" t="s">
        <v>130</v>
      </c>
      <c r="AU154" s="197" t="s">
        <v>90</v>
      </c>
      <c r="AY154" s="17" t="s">
        <v>128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7" t="s">
        <v>88</v>
      </c>
      <c r="BK154" s="198">
        <f>ROUND(I154*H154,2)</f>
        <v>0</v>
      </c>
      <c r="BL154" s="17" t="s">
        <v>135</v>
      </c>
      <c r="BM154" s="197" t="s">
        <v>169</v>
      </c>
    </row>
    <row r="155" spans="1:65" s="2" customFormat="1" ht="19.5" x14ac:dyDescent="0.2">
      <c r="A155" s="34"/>
      <c r="B155" s="35"/>
      <c r="C155" s="36"/>
      <c r="D155" s="199" t="s">
        <v>137</v>
      </c>
      <c r="E155" s="36"/>
      <c r="F155" s="200" t="s">
        <v>170</v>
      </c>
      <c r="G155" s="36"/>
      <c r="H155" s="36"/>
      <c r="I155" s="201"/>
      <c r="J155" s="36"/>
      <c r="K155" s="36"/>
      <c r="L155" s="39"/>
      <c r="M155" s="202"/>
      <c r="N155" s="203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137</v>
      </c>
      <c r="AU155" s="17" t="s">
        <v>90</v>
      </c>
    </row>
    <row r="156" spans="1:65" s="13" customFormat="1" x14ac:dyDescent="0.2">
      <c r="B156" s="204"/>
      <c r="C156" s="205"/>
      <c r="D156" s="199" t="s">
        <v>139</v>
      </c>
      <c r="E156" s="206" t="s">
        <v>1</v>
      </c>
      <c r="F156" s="207" t="s">
        <v>140</v>
      </c>
      <c r="G156" s="205"/>
      <c r="H156" s="206" t="s">
        <v>1</v>
      </c>
      <c r="I156" s="208"/>
      <c r="J156" s="205"/>
      <c r="K156" s="205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139</v>
      </c>
      <c r="AU156" s="213" t="s">
        <v>90</v>
      </c>
      <c r="AV156" s="13" t="s">
        <v>88</v>
      </c>
      <c r="AW156" s="13" t="s">
        <v>36</v>
      </c>
      <c r="AX156" s="13" t="s">
        <v>81</v>
      </c>
      <c r="AY156" s="213" t="s">
        <v>128</v>
      </c>
    </row>
    <row r="157" spans="1:65" s="14" customFormat="1" x14ac:dyDescent="0.2">
      <c r="B157" s="214"/>
      <c r="C157" s="215"/>
      <c r="D157" s="199" t="s">
        <v>139</v>
      </c>
      <c r="E157" s="216" t="s">
        <v>1</v>
      </c>
      <c r="F157" s="217" t="s">
        <v>171</v>
      </c>
      <c r="G157" s="215"/>
      <c r="H157" s="218">
        <v>5.415</v>
      </c>
      <c r="I157" s="219"/>
      <c r="J157" s="215"/>
      <c r="K157" s="215"/>
      <c r="L157" s="220"/>
      <c r="M157" s="221"/>
      <c r="N157" s="222"/>
      <c r="O157" s="222"/>
      <c r="P157" s="222"/>
      <c r="Q157" s="222"/>
      <c r="R157" s="222"/>
      <c r="S157" s="222"/>
      <c r="T157" s="223"/>
      <c r="AT157" s="224" t="s">
        <v>139</v>
      </c>
      <c r="AU157" s="224" t="s">
        <v>90</v>
      </c>
      <c r="AV157" s="14" t="s">
        <v>90</v>
      </c>
      <c r="AW157" s="14" t="s">
        <v>36</v>
      </c>
      <c r="AX157" s="14" t="s">
        <v>88</v>
      </c>
      <c r="AY157" s="224" t="s">
        <v>128</v>
      </c>
    </row>
    <row r="158" spans="1:65" s="2" customFormat="1" ht="49.15" customHeight="1" x14ac:dyDescent="0.2">
      <c r="A158" s="34"/>
      <c r="B158" s="35"/>
      <c r="C158" s="186" t="s">
        <v>172</v>
      </c>
      <c r="D158" s="186" t="s">
        <v>130</v>
      </c>
      <c r="E158" s="187" t="s">
        <v>173</v>
      </c>
      <c r="F158" s="188" t="s">
        <v>174</v>
      </c>
      <c r="G158" s="189" t="s">
        <v>133</v>
      </c>
      <c r="H158" s="190">
        <v>3.9710000000000001</v>
      </c>
      <c r="I158" s="191"/>
      <c r="J158" s="192">
        <f>ROUND(I158*H158,2)</f>
        <v>0</v>
      </c>
      <c r="K158" s="188" t="s">
        <v>134</v>
      </c>
      <c r="L158" s="39"/>
      <c r="M158" s="193" t="s">
        <v>1</v>
      </c>
      <c r="N158" s="194" t="s">
        <v>46</v>
      </c>
      <c r="O158" s="71"/>
      <c r="P158" s="195">
        <f>O158*H158</f>
        <v>0</v>
      </c>
      <c r="Q158" s="195">
        <v>0</v>
      </c>
      <c r="R158" s="195">
        <f>Q158*H158</f>
        <v>0</v>
      </c>
      <c r="S158" s="195">
        <v>0.22</v>
      </c>
      <c r="T158" s="196">
        <f>S158*H158</f>
        <v>0.87362000000000006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135</v>
      </c>
      <c r="AT158" s="197" t="s">
        <v>130</v>
      </c>
      <c r="AU158" s="197" t="s">
        <v>90</v>
      </c>
      <c r="AY158" s="17" t="s">
        <v>128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7" t="s">
        <v>88</v>
      </c>
      <c r="BK158" s="198">
        <f>ROUND(I158*H158,2)</f>
        <v>0</v>
      </c>
      <c r="BL158" s="17" t="s">
        <v>135</v>
      </c>
      <c r="BM158" s="197" t="s">
        <v>175</v>
      </c>
    </row>
    <row r="159" spans="1:65" s="2" customFormat="1" ht="19.5" x14ac:dyDescent="0.2">
      <c r="A159" s="34"/>
      <c r="B159" s="35"/>
      <c r="C159" s="36"/>
      <c r="D159" s="199" t="s">
        <v>137</v>
      </c>
      <c r="E159" s="36"/>
      <c r="F159" s="200" t="s">
        <v>176</v>
      </c>
      <c r="G159" s="36"/>
      <c r="H159" s="36"/>
      <c r="I159" s="201"/>
      <c r="J159" s="36"/>
      <c r="K159" s="36"/>
      <c r="L159" s="39"/>
      <c r="M159" s="202"/>
      <c r="N159" s="203"/>
      <c r="O159" s="71"/>
      <c r="P159" s="71"/>
      <c r="Q159" s="71"/>
      <c r="R159" s="71"/>
      <c r="S159" s="71"/>
      <c r="T159" s="72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137</v>
      </c>
      <c r="AU159" s="17" t="s">
        <v>90</v>
      </c>
    </row>
    <row r="160" spans="1:65" s="13" customFormat="1" x14ac:dyDescent="0.2">
      <c r="B160" s="204"/>
      <c r="C160" s="205"/>
      <c r="D160" s="199" t="s">
        <v>139</v>
      </c>
      <c r="E160" s="206" t="s">
        <v>1</v>
      </c>
      <c r="F160" s="207" t="s">
        <v>140</v>
      </c>
      <c r="G160" s="205"/>
      <c r="H160" s="206" t="s">
        <v>1</v>
      </c>
      <c r="I160" s="208"/>
      <c r="J160" s="205"/>
      <c r="K160" s="205"/>
      <c r="L160" s="209"/>
      <c r="M160" s="210"/>
      <c r="N160" s="211"/>
      <c r="O160" s="211"/>
      <c r="P160" s="211"/>
      <c r="Q160" s="211"/>
      <c r="R160" s="211"/>
      <c r="S160" s="211"/>
      <c r="T160" s="212"/>
      <c r="AT160" s="213" t="s">
        <v>139</v>
      </c>
      <c r="AU160" s="213" t="s">
        <v>90</v>
      </c>
      <c r="AV160" s="13" t="s">
        <v>88</v>
      </c>
      <c r="AW160" s="13" t="s">
        <v>36</v>
      </c>
      <c r="AX160" s="13" t="s">
        <v>81</v>
      </c>
      <c r="AY160" s="213" t="s">
        <v>128</v>
      </c>
    </row>
    <row r="161" spans="1:65" s="14" customFormat="1" x14ac:dyDescent="0.2">
      <c r="B161" s="214"/>
      <c r="C161" s="215"/>
      <c r="D161" s="199" t="s">
        <v>139</v>
      </c>
      <c r="E161" s="216" t="s">
        <v>1</v>
      </c>
      <c r="F161" s="217" t="s">
        <v>153</v>
      </c>
      <c r="G161" s="215"/>
      <c r="H161" s="218">
        <v>3.9710000000000001</v>
      </c>
      <c r="I161" s="219"/>
      <c r="J161" s="215"/>
      <c r="K161" s="215"/>
      <c r="L161" s="220"/>
      <c r="M161" s="221"/>
      <c r="N161" s="222"/>
      <c r="O161" s="222"/>
      <c r="P161" s="222"/>
      <c r="Q161" s="222"/>
      <c r="R161" s="222"/>
      <c r="S161" s="222"/>
      <c r="T161" s="223"/>
      <c r="AT161" s="224" t="s">
        <v>139</v>
      </c>
      <c r="AU161" s="224" t="s">
        <v>90</v>
      </c>
      <c r="AV161" s="14" t="s">
        <v>90</v>
      </c>
      <c r="AW161" s="14" t="s">
        <v>36</v>
      </c>
      <c r="AX161" s="14" t="s">
        <v>88</v>
      </c>
      <c r="AY161" s="224" t="s">
        <v>128</v>
      </c>
    </row>
    <row r="162" spans="1:65" s="2" customFormat="1" ht="62.65" customHeight="1" x14ac:dyDescent="0.2">
      <c r="A162" s="34"/>
      <c r="B162" s="35"/>
      <c r="C162" s="186" t="s">
        <v>177</v>
      </c>
      <c r="D162" s="186" t="s">
        <v>130</v>
      </c>
      <c r="E162" s="187" t="s">
        <v>178</v>
      </c>
      <c r="F162" s="188" t="s">
        <v>179</v>
      </c>
      <c r="G162" s="189" t="s">
        <v>133</v>
      </c>
      <c r="H162" s="190">
        <v>4.9649999999999999</v>
      </c>
      <c r="I162" s="191"/>
      <c r="J162" s="192">
        <f>ROUND(I162*H162,2)</f>
        <v>0</v>
      </c>
      <c r="K162" s="188" t="s">
        <v>134</v>
      </c>
      <c r="L162" s="39"/>
      <c r="M162" s="193" t="s">
        <v>1</v>
      </c>
      <c r="N162" s="194" t="s">
        <v>46</v>
      </c>
      <c r="O162" s="71"/>
      <c r="P162" s="195">
        <f>O162*H162</f>
        <v>0</v>
      </c>
      <c r="Q162" s="195">
        <v>0</v>
      </c>
      <c r="R162" s="195">
        <f>Q162*H162</f>
        <v>0</v>
      </c>
      <c r="S162" s="195">
        <v>0.17</v>
      </c>
      <c r="T162" s="196">
        <f>S162*H162</f>
        <v>0.84405000000000008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97" t="s">
        <v>135</v>
      </c>
      <c r="AT162" s="197" t="s">
        <v>130</v>
      </c>
      <c r="AU162" s="197" t="s">
        <v>90</v>
      </c>
      <c r="AY162" s="17" t="s">
        <v>128</v>
      </c>
      <c r="BE162" s="198">
        <f>IF(N162="základní",J162,0)</f>
        <v>0</v>
      </c>
      <c r="BF162" s="198">
        <f>IF(N162="snížená",J162,0)</f>
        <v>0</v>
      </c>
      <c r="BG162" s="198">
        <f>IF(N162="zákl. přenesená",J162,0)</f>
        <v>0</v>
      </c>
      <c r="BH162" s="198">
        <f>IF(N162="sníž. přenesená",J162,0)</f>
        <v>0</v>
      </c>
      <c r="BI162" s="198">
        <f>IF(N162="nulová",J162,0)</f>
        <v>0</v>
      </c>
      <c r="BJ162" s="17" t="s">
        <v>88</v>
      </c>
      <c r="BK162" s="198">
        <f>ROUND(I162*H162,2)</f>
        <v>0</v>
      </c>
      <c r="BL162" s="17" t="s">
        <v>135</v>
      </c>
      <c r="BM162" s="197" t="s">
        <v>180</v>
      </c>
    </row>
    <row r="163" spans="1:65" s="2" customFormat="1" ht="19.5" x14ac:dyDescent="0.2">
      <c r="A163" s="34"/>
      <c r="B163" s="35"/>
      <c r="C163" s="36"/>
      <c r="D163" s="199" t="s">
        <v>137</v>
      </c>
      <c r="E163" s="36"/>
      <c r="F163" s="200" t="s">
        <v>146</v>
      </c>
      <c r="G163" s="36"/>
      <c r="H163" s="36"/>
      <c r="I163" s="201"/>
      <c r="J163" s="36"/>
      <c r="K163" s="36"/>
      <c r="L163" s="39"/>
      <c r="M163" s="202"/>
      <c r="N163" s="203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137</v>
      </c>
      <c r="AU163" s="17" t="s">
        <v>90</v>
      </c>
    </row>
    <row r="164" spans="1:65" s="13" customFormat="1" x14ac:dyDescent="0.2">
      <c r="B164" s="204"/>
      <c r="C164" s="205"/>
      <c r="D164" s="199" t="s">
        <v>139</v>
      </c>
      <c r="E164" s="206" t="s">
        <v>1</v>
      </c>
      <c r="F164" s="207" t="s">
        <v>140</v>
      </c>
      <c r="G164" s="205"/>
      <c r="H164" s="206" t="s">
        <v>1</v>
      </c>
      <c r="I164" s="208"/>
      <c r="J164" s="205"/>
      <c r="K164" s="205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139</v>
      </c>
      <c r="AU164" s="213" t="s">
        <v>90</v>
      </c>
      <c r="AV164" s="13" t="s">
        <v>88</v>
      </c>
      <c r="AW164" s="13" t="s">
        <v>36</v>
      </c>
      <c r="AX164" s="13" t="s">
        <v>81</v>
      </c>
      <c r="AY164" s="213" t="s">
        <v>128</v>
      </c>
    </row>
    <row r="165" spans="1:65" s="14" customFormat="1" x14ac:dyDescent="0.2">
      <c r="B165" s="214"/>
      <c r="C165" s="215"/>
      <c r="D165" s="199" t="s">
        <v>139</v>
      </c>
      <c r="E165" s="216" t="s">
        <v>1</v>
      </c>
      <c r="F165" s="217" t="s">
        <v>181</v>
      </c>
      <c r="G165" s="215"/>
      <c r="H165" s="218">
        <v>4.9649999999999999</v>
      </c>
      <c r="I165" s="219"/>
      <c r="J165" s="215"/>
      <c r="K165" s="215"/>
      <c r="L165" s="220"/>
      <c r="M165" s="221"/>
      <c r="N165" s="222"/>
      <c r="O165" s="222"/>
      <c r="P165" s="222"/>
      <c r="Q165" s="222"/>
      <c r="R165" s="222"/>
      <c r="S165" s="222"/>
      <c r="T165" s="223"/>
      <c r="AT165" s="224" t="s">
        <v>139</v>
      </c>
      <c r="AU165" s="224" t="s">
        <v>90</v>
      </c>
      <c r="AV165" s="14" t="s">
        <v>90</v>
      </c>
      <c r="AW165" s="14" t="s">
        <v>36</v>
      </c>
      <c r="AX165" s="14" t="s">
        <v>81</v>
      </c>
      <c r="AY165" s="224" t="s">
        <v>128</v>
      </c>
    </row>
    <row r="166" spans="1:65" s="15" customFormat="1" x14ac:dyDescent="0.2">
      <c r="B166" s="225"/>
      <c r="C166" s="226"/>
      <c r="D166" s="199" t="s">
        <v>139</v>
      </c>
      <c r="E166" s="227" t="s">
        <v>1</v>
      </c>
      <c r="F166" s="228" t="s">
        <v>155</v>
      </c>
      <c r="G166" s="226"/>
      <c r="H166" s="229">
        <v>4.9649999999999999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AT166" s="235" t="s">
        <v>139</v>
      </c>
      <c r="AU166" s="235" t="s">
        <v>90</v>
      </c>
      <c r="AV166" s="15" t="s">
        <v>135</v>
      </c>
      <c r="AW166" s="15" t="s">
        <v>36</v>
      </c>
      <c r="AX166" s="15" t="s">
        <v>88</v>
      </c>
      <c r="AY166" s="235" t="s">
        <v>128</v>
      </c>
    </row>
    <row r="167" spans="1:65" s="2" customFormat="1" ht="66.75" customHeight="1" x14ac:dyDescent="0.2">
      <c r="A167" s="34"/>
      <c r="B167" s="35"/>
      <c r="C167" s="186" t="s">
        <v>182</v>
      </c>
      <c r="D167" s="186" t="s">
        <v>130</v>
      </c>
      <c r="E167" s="187" t="s">
        <v>183</v>
      </c>
      <c r="F167" s="188" t="s">
        <v>184</v>
      </c>
      <c r="G167" s="189" t="s">
        <v>133</v>
      </c>
      <c r="H167" s="190">
        <v>327.47000000000003</v>
      </c>
      <c r="I167" s="191"/>
      <c r="J167" s="192">
        <f>ROUND(I167*H167,2)</f>
        <v>0</v>
      </c>
      <c r="K167" s="188" t="s">
        <v>134</v>
      </c>
      <c r="L167" s="39"/>
      <c r="M167" s="193" t="s">
        <v>1</v>
      </c>
      <c r="N167" s="194" t="s">
        <v>46</v>
      </c>
      <c r="O167" s="71"/>
      <c r="P167" s="195">
        <f>O167*H167</f>
        <v>0</v>
      </c>
      <c r="Q167" s="195">
        <v>0</v>
      </c>
      <c r="R167" s="195">
        <f>Q167*H167</f>
        <v>0</v>
      </c>
      <c r="S167" s="195">
        <v>0.28999999999999998</v>
      </c>
      <c r="T167" s="196">
        <f>S167*H167</f>
        <v>94.966300000000004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97" t="s">
        <v>135</v>
      </c>
      <c r="AT167" s="197" t="s">
        <v>130</v>
      </c>
      <c r="AU167" s="197" t="s">
        <v>90</v>
      </c>
      <c r="AY167" s="17" t="s">
        <v>128</v>
      </c>
      <c r="BE167" s="198">
        <f>IF(N167="základní",J167,0)</f>
        <v>0</v>
      </c>
      <c r="BF167" s="198">
        <f>IF(N167="snížená",J167,0)</f>
        <v>0</v>
      </c>
      <c r="BG167" s="198">
        <f>IF(N167="zákl. přenesená",J167,0)</f>
        <v>0</v>
      </c>
      <c r="BH167" s="198">
        <f>IF(N167="sníž. přenesená",J167,0)</f>
        <v>0</v>
      </c>
      <c r="BI167" s="198">
        <f>IF(N167="nulová",J167,0)</f>
        <v>0</v>
      </c>
      <c r="BJ167" s="17" t="s">
        <v>88</v>
      </c>
      <c r="BK167" s="198">
        <f>ROUND(I167*H167,2)</f>
        <v>0</v>
      </c>
      <c r="BL167" s="17" t="s">
        <v>135</v>
      </c>
      <c r="BM167" s="197" t="s">
        <v>185</v>
      </c>
    </row>
    <row r="168" spans="1:65" s="2" customFormat="1" ht="19.5" x14ac:dyDescent="0.2">
      <c r="A168" s="34"/>
      <c r="B168" s="35"/>
      <c r="C168" s="36"/>
      <c r="D168" s="199" t="s">
        <v>137</v>
      </c>
      <c r="E168" s="36"/>
      <c r="F168" s="200" t="s">
        <v>152</v>
      </c>
      <c r="G168" s="36"/>
      <c r="H168" s="36"/>
      <c r="I168" s="201"/>
      <c r="J168" s="36"/>
      <c r="K168" s="36"/>
      <c r="L168" s="39"/>
      <c r="M168" s="202"/>
      <c r="N168" s="203"/>
      <c r="O168" s="71"/>
      <c r="P168" s="71"/>
      <c r="Q168" s="71"/>
      <c r="R168" s="71"/>
      <c r="S168" s="71"/>
      <c r="T168" s="72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137</v>
      </c>
      <c r="AU168" s="17" t="s">
        <v>90</v>
      </c>
    </row>
    <row r="169" spans="1:65" s="13" customFormat="1" x14ac:dyDescent="0.2">
      <c r="B169" s="204"/>
      <c r="C169" s="205"/>
      <c r="D169" s="199" t="s">
        <v>139</v>
      </c>
      <c r="E169" s="206" t="s">
        <v>1</v>
      </c>
      <c r="F169" s="207" t="s">
        <v>140</v>
      </c>
      <c r="G169" s="205"/>
      <c r="H169" s="206" t="s">
        <v>1</v>
      </c>
      <c r="I169" s="208"/>
      <c r="J169" s="205"/>
      <c r="K169" s="205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139</v>
      </c>
      <c r="AU169" s="213" t="s">
        <v>90</v>
      </c>
      <c r="AV169" s="13" t="s">
        <v>88</v>
      </c>
      <c r="AW169" s="13" t="s">
        <v>36</v>
      </c>
      <c r="AX169" s="13" t="s">
        <v>81</v>
      </c>
      <c r="AY169" s="213" t="s">
        <v>128</v>
      </c>
    </row>
    <row r="170" spans="1:65" s="14" customFormat="1" x14ac:dyDescent="0.2">
      <c r="B170" s="214"/>
      <c r="C170" s="215"/>
      <c r="D170" s="199" t="s">
        <v>139</v>
      </c>
      <c r="E170" s="216" t="s">
        <v>1</v>
      </c>
      <c r="F170" s="217" t="s">
        <v>186</v>
      </c>
      <c r="G170" s="215"/>
      <c r="H170" s="218">
        <v>323.82900000000001</v>
      </c>
      <c r="I170" s="219"/>
      <c r="J170" s="215"/>
      <c r="K170" s="215"/>
      <c r="L170" s="220"/>
      <c r="M170" s="221"/>
      <c r="N170" s="222"/>
      <c r="O170" s="222"/>
      <c r="P170" s="222"/>
      <c r="Q170" s="222"/>
      <c r="R170" s="222"/>
      <c r="S170" s="222"/>
      <c r="T170" s="223"/>
      <c r="AT170" s="224" t="s">
        <v>139</v>
      </c>
      <c r="AU170" s="224" t="s">
        <v>90</v>
      </c>
      <c r="AV170" s="14" t="s">
        <v>90</v>
      </c>
      <c r="AW170" s="14" t="s">
        <v>36</v>
      </c>
      <c r="AX170" s="14" t="s">
        <v>81</v>
      </c>
      <c r="AY170" s="224" t="s">
        <v>128</v>
      </c>
    </row>
    <row r="171" spans="1:65" s="14" customFormat="1" x14ac:dyDescent="0.2">
      <c r="B171" s="214"/>
      <c r="C171" s="215"/>
      <c r="D171" s="199" t="s">
        <v>139</v>
      </c>
      <c r="E171" s="216" t="s">
        <v>1</v>
      </c>
      <c r="F171" s="217" t="s">
        <v>187</v>
      </c>
      <c r="G171" s="215"/>
      <c r="H171" s="218">
        <v>3.641</v>
      </c>
      <c r="I171" s="219"/>
      <c r="J171" s="215"/>
      <c r="K171" s="215"/>
      <c r="L171" s="220"/>
      <c r="M171" s="221"/>
      <c r="N171" s="222"/>
      <c r="O171" s="222"/>
      <c r="P171" s="222"/>
      <c r="Q171" s="222"/>
      <c r="R171" s="222"/>
      <c r="S171" s="222"/>
      <c r="T171" s="223"/>
      <c r="AT171" s="224" t="s">
        <v>139</v>
      </c>
      <c r="AU171" s="224" t="s">
        <v>90</v>
      </c>
      <c r="AV171" s="14" t="s">
        <v>90</v>
      </c>
      <c r="AW171" s="14" t="s">
        <v>36</v>
      </c>
      <c r="AX171" s="14" t="s">
        <v>81</v>
      </c>
      <c r="AY171" s="224" t="s">
        <v>128</v>
      </c>
    </row>
    <row r="172" spans="1:65" s="15" customFormat="1" x14ac:dyDescent="0.2">
      <c r="B172" s="225"/>
      <c r="C172" s="226"/>
      <c r="D172" s="199" t="s">
        <v>139</v>
      </c>
      <c r="E172" s="227" t="s">
        <v>1</v>
      </c>
      <c r="F172" s="228" t="s">
        <v>155</v>
      </c>
      <c r="G172" s="226"/>
      <c r="H172" s="229">
        <v>327.47000000000003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AT172" s="235" t="s">
        <v>139</v>
      </c>
      <c r="AU172" s="235" t="s">
        <v>90</v>
      </c>
      <c r="AV172" s="15" t="s">
        <v>135</v>
      </c>
      <c r="AW172" s="15" t="s">
        <v>36</v>
      </c>
      <c r="AX172" s="15" t="s">
        <v>88</v>
      </c>
      <c r="AY172" s="235" t="s">
        <v>128</v>
      </c>
    </row>
    <row r="173" spans="1:65" s="2" customFormat="1" ht="66.75" customHeight="1" x14ac:dyDescent="0.2">
      <c r="A173" s="34"/>
      <c r="B173" s="35"/>
      <c r="C173" s="186" t="s">
        <v>188</v>
      </c>
      <c r="D173" s="186" t="s">
        <v>130</v>
      </c>
      <c r="E173" s="187" t="s">
        <v>189</v>
      </c>
      <c r="F173" s="188" t="s">
        <v>190</v>
      </c>
      <c r="G173" s="189" t="s">
        <v>133</v>
      </c>
      <c r="H173" s="190">
        <v>323.82900000000001</v>
      </c>
      <c r="I173" s="191"/>
      <c r="J173" s="192">
        <f>ROUND(I173*H173,2)</f>
        <v>0</v>
      </c>
      <c r="K173" s="188" t="s">
        <v>134</v>
      </c>
      <c r="L173" s="39"/>
      <c r="M173" s="193" t="s">
        <v>1</v>
      </c>
      <c r="N173" s="194" t="s">
        <v>46</v>
      </c>
      <c r="O173" s="71"/>
      <c r="P173" s="195">
        <f>O173*H173</f>
        <v>0</v>
      </c>
      <c r="Q173" s="195">
        <v>0</v>
      </c>
      <c r="R173" s="195">
        <f>Q173*H173</f>
        <v>0</v>
      </c>
      <c r="S173" s="195">
        <v>0.44</v>
      </c>
      <c r="T173" s="196">
        <f>S173*H173</f>
        <v>142.48475999999999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97" t="s">
        <v>135</v>
      </c>
      <c r="AT173" s="197" t="s">
        <v>130</v>
      </c>
      <c r="AU173" s="197" t="s">
        <v>90</v>
      </c>
      <c r="AY173" s="17" t="s">
        <v>128</v>
      </c>
      <c r="BE173" s="198">
        <f>IF(N173="základní",J173,0)</f>
        <v>0</v>
      </c>
      <c r="BF173" s="198">
        <f>IF(N173="snížená",J173,0)</f>
        <v>0</v>
      </c>
      <c r="BG173" s="198">
        <f>IF(N173="zákl. přenesená",J173,0)</f>
        <v>0</v>
      </c>
      <c r="BH173" s="198">
        <f>IF(N173="sníž. přenesená",J173,0)</f>
        <v>0</v>
      </c>
      <c r="BI173" s="198">
        <f>IF(N173="nulová",J173,0)</f>
        <v>0</v>
      </c>
      <c r="BJ173" s="17" t="s">
        <v>88</v>
      </c>
      <c r="BK173" s="198">
        <f>ROUND(I173*H173,2)</f>
        <v>0</v>
      </c>
      <c r="BL173" s="17" t="s">
        <v>135</v>
      </c>
      <c r="BM173" s="197" t="s">
        <v>191</v>
      </c>
    </row>
    <row r="174" spans="1:65" s="2" customFormat="1" ht="19.5" x14ac:dyDescent="0.2">
      <c r="A174" s="34"/>
      <c r="B174" s="35"/>
      <c r="C174" s="36"/>
      <c r="D174" s="199" t="s">
        <v>137</v>
      </c>
      <c r="E174" s="36"/>
      <c r="F174" s="200" t="s">
        <v>159</v>
      </c>
      <c r="G174" s="36"/>
      <c r="H174" s="36"/>
      <c r="I174" s="201"/>
      <c r="J174" s="36"/>
      <c r="K174" s="36"/>
      <c r="L174" s="39"/>
      <c r="M174" s="202"/>
      <c r="N174" s="203"/>
      <c r="O174" s="71"/>
      <c r="P174" s="71"/>
      <c r="Q174" s="71"/>
      <c r="R174" s="71"/>
      <c r="S174" s="71"/>
      <c r="T174" s="72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137</v>
      </c>
      <c r="AU174" s="17" t="s">
        <v>90</v>
      </c>
    </row>
    <row r="175" spans="1:65" s="13" customFormat="1" x14ac:dyDescent="0.2">
      <c r="B175" s="204"/>
      <c r="C175" s="205"/>
      <c r="D175" s="199" t="s">
        <v>139</v>
      </c>
      <c r="E175" s="206" t="s">
        <v>1</v>
      </c>
      <c r="F175" s="207" t="s">
        <v>140</v>
      </c>
      <c r="G175" s="205"/>
      <c r="H175" s="206" t="s">
        <v>1</v>
      </c>
      <c r="I175" s="208"/>
      <c r="J175" s="205"/>
      <c r="K175" s="205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139</v>
      </c>
      <c r="AU175" s="213" t="s">
        <v>90</v>
      </c>
      <c r="AV175" s="13" t="s">
        <v>88</v>
      </c>
      <c r="AW175" s="13" t="s">
        <v>36</v>
      </c>
      <c r="AX175" s="13" t="s">
        <v>81</v>
      </c>
      <c r="AY175" s="213" t="s">
        <v>128</v>
      </c>
    </row>
    <row r="176" spans="1:65" s="13" customFormat="1" x14ac:dyDescent="0.2">
      <c r="B176" s="204"/>
      <c r="C176" s="205"/>
      <c r="D176" s="199" t="s">
        <v>139</v>
      </c>
      <c r="E176" s="206" t="s">
        <v>1</v>
      </c>
      <c r="F176" s="207" t="s">
        <v>160</v>
      </c>
      <c r="G176" s="205"/>
      <c r="H176" s="206" t="s">
        <v>1</v>
      </c>
      <c r="I176" s="208"/>
      <c r="J176" s="205"/>
      <c r="K176" s="205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139</v>
      </c>
      <c r="AU176" s="213" t="s">
        <v>90</v>
      </c>
      <c r="AV176" s="13" t="s">
        <v>88</v>
      </c>
      <c r="AW176" s="13" t="s">
        <v>36</v>
      </c>
      <c r="AX176" s="13" t="s">
        <v>81</v>
      </c>
      <c r="AY176" s="213" t="s">
        <v>128</v>
      </c>
    </row>
    <row r="177" spans="1:65" s="14" customFormat="1" x14ac:dyDescent="0.2">
      <c r="B177" s="214"/>
      <c r="C177" s="215"/>
      <c r="D177" s="199" t="s">
        <v>139</v>
      </c>
      <c r="E177" s="216" t="s">
        <v>1</v>
      </c>
      <c r="F177" s="217" t="s">
        <v>186</v>
      </c>
      <c r="G177" s="215"/>
      <c r="H177" s="218">
        <v>323.82900000000001</v>
      </c>
      <c r="I177" s="219"/>
      <c r="J177" s="215"/>
      <c r="K177" s="215"/>
      <c r="L177" s="220"/>
      <c r="M177" s="221"/>
      <c r="N177" s="222"/>
      <c r="O177" s="222"/>
      <c r="P177" s="222"/>
      <c r="Q177" s="222"/>
      <c r="R177" s="222"/>
      <c r="S177" s="222"/>
      <c r="T177" s="223"/>
      <c r="AT177" s="224" t="s">
        <v>139</v>
      </c>
      <c r="AU177" s="224" t="s">
        <v>90</v>
      </c>
      <c r="AV177" s="14" t="s">
        <v>90</v>
      </c>
      <c r="AW177" s="14" t="s">
        <v>36</v>
      </c>
      <c r="AX177" s="14" t="s">
        <v>88</v>
      </c>
      <c r="AY177" s="224" t="s">
        <v>128</v>
      </c>
    </row>
    <row r="178" spans="1:65" s="2" customFormat="1" ht="62.65" customHeight="1" x14ac:dyDescent="0.2">
      <c r="A178" s="34"/>
      <c r="B178" s="35"/>
      <c r="C178" s="186" t="s">
        <v>192</v>
      </c>
      <c r="D178" s="186" t="s">
        <v>130</v>
      </c>
      <c r="E178" s="187" t="s">
        <v>193</v>
      </c>
      <c r="F178" s="188" t="s">
        <v>194</v>
      </c>
      <c r="G178" s="189" t="s">
        <v>133</v>
      </c>
      <c r="H178" s="190">
        <v>323.82900000000001</v>
      </c>
      <c r="I178" s="191"/>
      <c r="J178" s="192">
        <f>ROUND(I178*H178,2)</f>
        <v>0</v>
      </c>
      <c r="K178" s="188" t="s">
        <v>134</v>
      </c>
      <c r="L178" s="39"/>
      <c r="M178" s="193" t="s">
        <v>1</v>
      </c>
      <c r="N178" s="194" t="s">
        <v>46</v>
      </c>
      <c r="O178" s="71"/>
      <c r="P178" s="195">
        <f>O178*H178</f>
        <v>0</v>
      </c>
      <c r="Q178" s="195">
        <v>0</v>
      </c>
      <c r="R178" s="195">
        <f>Q178*H178</f>
        <v>0</v>
      </c>
      <c r="S178" s="195">
        <v>0.32500000000000001</v>
      </c>
      <c r="T178" s="196">
        <f>S178*H178</f>
        <v>105.24442500000001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97" t="s">
        <v>135</v>
      </c>
      <c r="AT178" s="197" t="s">
        <v>130</v>
      </c>
      <c r="AU178" s="197" t="s">
        <v>90</v>
      </c>
      <c r="AY178" s="17" t="s">
        <v>128</v>
      </c>
      <c r="BE178" s="198">
        <f>IF(N178="základní",J178,0)</f>
        <v>0</v>
      </c>
      <c r="BF178" s="198">
        <f>IF(N178="snížená",J178,0)</f>
        <v>0</v>
      </c>
      <c r="BG178" s="198">
        <f>IF(N178="zákl. přenesená",J178,0)</f>
        <v>0</v>
      </c>
      <c r="BH178" s="198">
        <f>IF(N178="sníž. přenesená",J178,0)</f>
        <v>0</v>
      </c>
      <c r="BI178" s="198">
        <f>IF(N178="nulová",J178,0)</f>
        <v>0</v>
      </c>
      <c r="BJ178" s="17" t="s">
        <v>88</v>
      </c>
      <c r="BK178" s="198">
        <f>ROUND(I178*H178,2)</f>
        <v>0</v>
      </c>
      <c r="BL178" s="17" t="s">
        <v>135</v>
      </c>
      <c r="BM178" s="197" t="s">
        <v>195</v>
      </c>
    </row>
    <row r="179" spans="1:65" s="2" customFormat="1" ht="19.5" x14ac:dyDescent="0.2">
      <c r="A179" s="34"/>
      <c r="B179" s="35"/>
      <c r="C179" s="36"/>
      <c r="D179" s="199" t="s">
        <v>137</v>
      </c>
      <c r="E179" s="36"/>
      <c r="F179" s="200" t="s">
        <v>165</v>
      </c>
      <c r="G179" s="36"/>
      <c r="H179" s="36"/>
      <c r="I179" s="201"/>
      <c r="J179" s="36"/>
      <c r="K179" s="36"/>
      <c r="L179" s="39"/>
      <c r="M179" s="202"/>
      <c r="N179" s="203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137</v>
      </c>
      <c r="AU179" s="17" t="s">
        <v>90</v>
      </c>
    </row>
    <row r="180" spans="1:65" s="13" customFormat="1" x14ac:dyDescent="0.2">
      <c r="B180" s="204"/>
      <c r="C180" s="205"/>
      <c r="D180" s="199" t="s">
        <v>139</v>
      </c>
      <c r="E180" s="206" t="s">
        <v>1</v>
      </c>
      <c r="F180" s="207" t="s">
        <v>140</v>
      </c>
      <c r="G180" s="205"/>
      <c r="H180" s="206" t="s">
        <v>1</v>
      </c>
      <c r="I180" s="208"/>
      <c r="J180" s="205"/>
      <c r="K180" s="205"/>
      <c r="L180" s="209"/>
      <c r="M180" s="210"/>
      <c r="N180" s="211"/>
      <c r="O180" s="211"/>
      <c r="P180" s="211"/>
      <c r="Q180" s="211"/>
      <c r="R180" s="211"/>
      <c r="S180" s="211"/>
      <c r="T180" s="212"/>
      <c r="AT180" s="213" t="s">
        <v>139</v>
      </c>
      <c r="AU180" s="213" t="s">
        <v>90</v>
      </c>
      <c r="AV180" s="13" t="s">
        <v>88</v>
      </c>
      <c r="AW180" s="13" t="s">
        <v>36</v>
      </c>
      <c r="AX180" s="13" t="s">
        <v>81</v>
      </c>
      <c r="AY180" s="213" t="s">
        <v>128</v>
      </c>
    </row>
    <row r="181" spans="1:65" s="14" customFormat="1" x14ac:dyDescent="0.2">
      <c r="B181" s="214"/>
      <c r="C181" s="215"/>
      <c r="D181" s="199" t="s">
        <v>139</v>
      </c>
      <c r="E181" s="216" t="s">
        <v>1</v>
      </c>
      <c r="F181" s="217" t="s">
        <v>186</v>
      </c>
      <c r="G181" s="215"/>
      <c r="H181" s="218">
        <v>323.82900000000001</v>
      </c>
      <c r="I181" s="219"/>
      <c r="J181" s="215"/>
      <c r="K181" s="215"/>
      <c r="L181" s="220"/>
      <c r="M181" s="221"/>
      <c r="N181" s="222"/>
      <c r="O181" s="222"/>
      <c r="P181" s="222"/>
      <c r="Q181" s="222"/>
      <c r="R181" s="222"/>
      <c r="S181" s="222"/>
      <c r="T181" s="223"/>
      <c r="AT181" s="224" t="s">
        <v>139</v>
      </c>
      <c r="AU181" s="224" t="s">
        <v>90</v>
      </c>
      <c r="AV181" s="14" t="s">
        <v>90</v>
      </c>
      <c r="AW181" s="14" t="s">
        <v>36</v>
      </c>
      <c r="AX181" s="14" t="s">
        <v>88</v>
      </c>
      <c r="AY181" s="224" t="s">
        <v>128</v>
      </c>
    </row>
    <row r="182" spans="1:65" s="2" customFormat="1" ht="49.15" customHeight="1" x14ac:dyDescent="0.2">
      <c r="A182" s="34"/>
      <c r="B182" s="35"/>
      <c r="C182" s="186" t="s">
        <v>196</v>
      </c>
      <c r="D182" s="186" t="s">
        <v>130</v>
      </c>
      <c r="E182" s="187" t="s">
        <v>197</v>
      </c>
      <c r="F182" s="188" t="s">
        <v>198</v>
      </c>
      <c r="G182" s="189" t="s">
        <v>133</v>
      </c>
      <c r="H182" s="190">
        <v>323.82900000000001</v>
      </c>
      <c r="I182" s="191"/>
      <c r="J182" s="192">
        <f>ROUND(I182*H182,2)</f>
        <v>0</v>
      </c>
      <c r="K182" s="188" t="s">
        <v>1</v>
      </c>
      <c r="L182" s="39"/>
      <c r="M182" s="193" t="s">
        <v>1</v>
      </c>
      <c r="N182" s="194" t="s">
        <v>46</v>
      </c>
      <c r="O182" s="71"/>
      <c r="P182" s="195">
        <f>O182*H182</f>
        <v>0</v>
      </c>
      <c r="Q182" s="195">
        <v>9.0000000000000006E-5</v>
      </c>
      <c r="R182" s="195">
        <f>Q182*H182</f>
        <v>2.9144610000000001E-2</v>
      </c>
      <c r="S182" s="195">
        <v>0.25600000000000001</v>
      </c>
      <c r="T182" s="196">
        <f>S182*H182</f>
        <v>82.900224000000009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97" t="s">
        <v>135</v>
      </c>
      <c r="AT182" s="197" t="s">
        <v>130</v>
      </c>
      <c r="AU182" s="197" t="s">
        <v>90</v>
      </c>
      <c r="AY182" s="17" t="s">
        <v>128</v>
      </c>
      <c r="BE182" s="198">
        <f>IF(N182="základní",J182,0)</f>
        <v>0</v>
      </c>
      <c r="BF182" s="198">
        <f>IF(N182="snížená",J182,0)</f>
        <v>0</v>
      </c>
      <c r="BG182" s="198">
        <f>IF(N182="zákl. přenesená",J182,0)</f>
        <v>0</v>
      </c>
      <c r="BH182" s="198">
        <f>IF(N182="sníž. přenesená",J182,0)</f>
        <v>0</v>
      </c>
      <c r="BI182" s="198">
        <f>IF(N182="nulová",J182,0)</f>
        <v>0</v>
      </c>
      <c r="BJ182" s="17" t="s">
        <v>88</v>
      </c>
      <c r="BK182" s="198">
        <f>ROUND(I182*H182,2)</f>
        <v>0</v>
      </c>
      <c r="BL182" s="17" t="s">
        <v>135</v>
      </c>
      <c r="BM182" s="197" t="s">
        <v>199</v>
      </c>
    </row>
    <row r="183" spans="1:65" s="2" customFormat="1" ht="19.5" x14ac:dyDescent="0.2">
      <c r="A183" s="34"/>
      <c r="B183" s="35"/>
      <c r="C183" s="36"/>
      <c r="D183" s="199" t="s">
        <v>137</v>
      </c>
      <c r="E183" s="36"/>
      <c r="F183" s="200" t="s">
        <v>200</v>
      </c>
      <c r="G183" s="36"/>
      <c r="H183" s="36"/>
      <c r="I183" s="201"/>
      <c r="J183" s="36"/>
      <c r="K183" s="36"/>
      <c r="L183" s="39"/>
      <c r="M183" s="202"/>
      <c r="N183" s="203"/>
      <c r="O183" s="71"/>
      <c r="P183" s="71"/>
      <c r="Q183" s="71"/>
      <c r="R183" s="71"/>
      <c r="S183" s="71"/>
      <c r="T183" s="72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137</v>
      </c>
      <c r="AU183" s="17" t="s">
        <v>90</v>
      </c>
    </row>
    <row r="184" spans="1:65" s="13" customFormat="1" x14ac:dyDescent="0.2">
      <c r="B184" s="204"/>
      <c r="C184" s="205"/>
      <c r="D184" s="199" t="s">
        <v>139</v>
      </c>
      <c r="E184" s="206" t="s">
        <v>1</v>
      </c>
      <c r="F184" s="207" t="s">
        <v>140</v>
      </c>
      <c r="G184" s="205"/>
      <c r="H184" s="206" t="s">
        <v>1</v>
      </c>
      <c r="I184" s="208"/>
      <c r="J184" s="205"/>
      <c r="K184" s="205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139</v>
      </c>
      <c r="AU184" s="213" t="s">
        <v>90</v>
      </c>
      <c r="AV184" s="13" t="s">
        <v>88</v>
      </c>
      <c r="AW184" s="13" t="s">
        <v>36</v>
      </c>
      <c r="AX184" s="13" t="s">
        <v>81</v>
      </c>
      <c r="AY184" s="213" t="s">
        <v>128</v>
      </c>
    </row>
    <row r="185" spans="1:65" s="14" customFormat="1" x14ac:dyDescent="0.2">
      <c r="B185" s="214"/>
      <c r="C185" s="215"/>
      <c r="D185" s="199" t="s">
        <v>139</v>
      </c>
      <c r="E185" s="216" t="s">
        <v>1</v>
      </c>
      <c r="F185" s="217" t="s">
        <v>186</v>
      </c>
      <c r="G185" s="215"/>
      <c r="H185" s="218">
        <v>323.82900000000001</v>
      </c>
      <c r="I185" s="219"/>
      <c r="J185" s="215"/>
      <c r="K185" s="215"/>
      <c r="L185" s="220"/>
      <c r="M185" s="221"/>
      <c r="N185" s="222"/>
      <c r="O185" s="222"/>
      <c r="P185" s="222"/>
      <c r="Q185" s="222"/>
      <c r="R185" s="222"/>
      <c r="S185" s="222"/>
      <c r="T185" s="223"/>
      <c r="AT185" s="224" t="s">
        <v>139</v>
      </c>
      <c r="AU185" s="224" t="s">
        <v>90</v>
      </c>
      <c r="AV185" s="14" t="s">
        <v>90</v>
      </c>
      <c r="AW185" s="14" t="s">
        <v>36</v>
      </c>
      <c r="AX185" s="14" t="s">
        <v>88</v>
      </c>
      <c r="AY185" s="224" t="s">
        <v>128</v>
      </c>
    </row>
    <row r="186" spans="1:65" s="2" customFormat="1" ht="49.15" customHeight="1" x14ac:dyDescent="0.2">
      <c r="A186" s="34"/>
      <c r="B186" s="35"/>
      <c r="C186" s="186" t="s">
        <v>201</v>
      </c>
      <c r="D186" s="186" t="s">
        <v>130</v>
      </c>
      <c r="E186" s="187" t="s">
        <v>202</v>
      </c>
      <c r="F186" s="188" t="s">
        <v>203</v>
      </c>
      <c r="G186" s="189" t="s">
        <v>133</v>
      </c>
      <c r="H186" s="190">
        <v>441.58499999999998</v>
      </c>
      <c r="I186" s="191"/>
      <c r="J186" s="192">
        <f>ROUND(I186*H186,2)</f>
        <v>0</v>
      </c>
      <c r="K186" s="188" t="s">
        <v>134</v>
      </c>
      <c r="L186" s="39"/>
      <c r="M186" s="193" t="s">
        <v>1</v>
      </c>
      <c r="N186" s="194" t="s">
        <v>46</v>
      </c>
      <c r="O186" s="71"/>
      <c r="P186" s="195">
        <f>O186*H186</f>
        <v>0</v>
      </c>
      <c r="Q186" s="195">
        <v>6.0000000000000002E-5</v>
      </c>
      <c r="R186" s="195">
        <f>Q186*H186</f>
        <v>2.6495100000000001E-2</v>
      </c>
      <c r="S186" s="195">
        <v>9.1999999999999998E-2</v>
      </c>
      <c r="T186" s="196">
        <f>S186*H186</f>
        <v>40.625819999999997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97" t="s">
        <v>135</v>
      </c>
      <c r="AT186" s="197" t="s">
        <v>130</v>
      </c>
      <c r="AU186" s="197" t="s">
        <v>90</v>
      </c>
      <c r="AY186" s="17" t="s">
        <v>128</v>
      </c>
      <c r="BE186" s="198">
        <f>IF(N186="základní",J186,0)</f>
        <v>0</v>
      </c>
      <c r="BF186" s="198">
        <f>IF(N186="snížená",J186,0)</f>
        <v>0</v>
      </c>
      <c r="BG186" s="198">
        <f>IF(N186="zákl. přenesená",J186,0)</f>
        <v>0</v>
      </c>
      <c r="BH186" s="198">
        <f>IF(N186="sníž. přenesená",J186,0)</f>
        <v>0</v>
      </c>
      <c r="BI186" s="198">
        <f>IF(N186="nulová",J186,0)</f>
        <v>0</v>
      </c>
      <c r="BJ186" s="17" t="s">
        <v>88</v>
      </c>
      <c r="BK186" s="198">
        <f>ROUND(I186*H186,2)</f>
        <v>0</v>
      </c>
      <c r="BL186" s="17" t="s">
        <v>135</v>
      </c>
      <c r="BM186" s="197" t="s">
        <v>204</v>
      </c>
    </row>
    <row r="187" spans="1:65" s="2" customFormat="1" ht="19.5" x14ac:dyDescent="0.2">
      <c r="A187" s="34"/>
      <c r="B187" s="35"/>
      <c r="C187" s="36"/>
      <c r="D187" s="199" t="s">
        <v>137</v>
      </c>
      <c r="E187" s="36"/>
      <c r="F187" s="200" t="s">
        <v>205</v>
      </c>
      <c r="G187" s="36"/>
      <c r="H187" s="36"/>
      <c r="I187" s="201"/>
      <c r="J187" s="36"/>
      <c r="K187" s="36"/>
      <c r="L187" s="39"/>
      <c r="M187" s="202"/>
      <c r="N187" s="203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137</v>
      </c>
      <c r="AU187" s="17" t="s">
        <v>90</v>
      </c>
    </row>
    <row r="188" spans="1:65" s="13" customFormat="1" x14ac:dyDescent="0.2">
      <c r="B188" s="204"/>
      <c r="C188" s="205"/>
      <c r="D188" s="199" t="s">
        <v>139</v>
      </c>
      <c r="E188" s="206" t="s">
        <v>1</v>
      </c>
      <c r="F188" s="207" t="s">
        <v>140</v>
      </c>
      <c r="G188" s="205"/>
      <c r="H188" s="206" t="s">
        <v>1</v>
      </c>
      <c r="I188" s="208"/>
      <c r="J188" s="205"/>
      <c r="K188" s="205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139</v>
      </c>
      <c r="AU188" s="213" t="s">
        <v>90</v>
      </c>
      <c r="AV188" s="13" t="s">
        <v>88</v>
      </c>
      <c r="AW188" s="13" t="s">
        <v>36</v>
      </c>
      <c r="AX188" s="13" t="s">
        <v>81</v>
      </c>
      <c r="AY188" s="213" t="s">
        <v>128</v>
      </c>
    </row>
    <row r="189" spans="1:65" s="14" customFormat="1" x14ac:dyDescent="0.2">
      <c r="B189" s="214"/>
      <c r="C189" s="215"/>
      <c r="D189" s="199" t="s">
        <v>139</v>
      </c>
      <c r="E189" s="216" t="s">
        <v>1</v>
      </c>
      <c r="F189" s="217" t="s">
        <v>206</v>
      </c>
      <c r="G189" s="215"/>
      <c r="H189" s="218">
        <v>441.58499999999998</v>
      </c>
      <c r="I189" s="219"/>
      <c r="J189" s="215"/>
      <c r="K189" s="215"/>
      <c r="L189" s="220"/>
      <c r="M189" s="221"/>
      <c r="N189" s="222"/>
      <c r="O189" s="222"/>
      <c r="P189" s="222"/>
      <c r="Q189" s="222"/>
      <c r="R189" s="222"/>
      <c r="S189" s="222"/>
      <c r="T189" s="223"/>
      <c r="AT189" s="224" t="s">
        <v>139</v>
      </c>
      <c r="AU189" s="224" t="s">
        <v>90</v>
      </c>
      <c r="AV189" s="14" t="s">
        <v>90</v>
      </c>
      <c r="AW189" s="14" t="s">
        <v>36</v>
      </c>
      <c r="AX189" s="14" t="s">
        <v>88</v>
      </c>
      <c r="AY189" s="224" t="s">
        <v>128</v>
      </c>
    </row>
    <row r="190" spans="1:65" s="2" customFormat="1" ht="24.2" customHeight="1" x14ac:dyDescent="0.2">
      <c r="A190" s="34"/>
      <c r="B190" s="35"/>
      <c r="C190" s="186" t="s">
        <v>207</v>
      </c>
      <c r="D190" s="186" t="s">
        <v>130</v>
      </c>
      <c r="E190" s="187" t="s">
        <v>208</v>
      </c>
      <c r="F190" s="188" t="s">
        <v>209</v>
      </c>
      <c r="G190" s="189" t="s">
        <v>210</v>
      </c>
      <c r="H190" s="190">
        <v>1034.6400000000001</v>
      </c>
      <c r="I190" s="191"/>
      <c r="J190" s="192">
        <f>ROUND(I190*H190,2)</f>
        <v>0</v>
      </c>
      <c r="K190" s="188" t="s">
        <v>134</v>
      </c>
      <c r="L190" s="39"/>
      <c r="M190" s="193" t="s">
        <v>1</v>
      </c>
      <c r="N190" s="194" t="s">
        <v>46</v>
      </c>
      <c r="O190" s="71"/>
      <c r="P190" s="195">
        <f>O190*H190</f>
        <v>0</v>
      </c>
      <c r="Q190" s="195">
        <v>3.0000000000000001E-5</v>
      </c>
      <c r="R190" s="195">
        <f>Q190*H190</f>
        <v>3.1039200000000003E-2</v>
      </c>
      <c r="S190" s="195">
        <v>0</v>
      </c>
      <c r="T190" s="196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97" t="s">
        <v>135</v>
      </c>
      <c r="AT190" s="197" t="s">
        <v>130</v>
      </c>
      <c r="AU190" s="197" t="s">
        <v>90</v>
      </c>
      <c r="AY190" s="17" t="s">
        <v>128</v>
      </c>
      <c r="BE190" s="198">
        <f>IF(N190="základní",J190,0)</f>
        <v>0</v>
      </c>
      <c r="BF190" s="198">
        <f>IF(N190="snížená",J190,0)</f>
        <v>0</v>
      </c>
      <c r="BG190" s="198">
        <f>IF(N190="zákl. přenesená",J190,0)</f>
        <v>0</v>
      </c>
      <c r="BH190" s="198">
        <f>IF(N190="sníž. přenesená",J190,0)</f>
        <v>0</v>
      </c>
      <c r="BI190" s="198">
        <f>IF(N190="nulová",J190,0)</f>
        <v>0</v>
      </c>
      <c r="BJ190" s="17" t="s">
        <v>88</v>
      </c>
      <c r="BK190" s="198">
        <f>ROUND(I190*H190,2)</f>
        <v>0</v>
      </c>
      <c r="BL190" s="17" t="s">
        <v>135</v>
      </c>
      <c r="BM190" s="197" t="s">
        <v>211</v>
      </c>
    </row>
    <row r="191" spans="1:65" s="2" customFormat="1" ht="19.5" x14ac:dyDescent="0.2">
      <c r="A191" s="34"/>
      <c r="B191" s="35"/>
      <c r="C191" s="36"/>
      <c r="D191" s="199" t="s">
        <v>137</v>
      </c>
      <c r="E191" s="36"/>
      <c r="F191" s="200" t="s">
        <v>212</v>
      </c>
      <c r="G191" s="36"/>
      <c r="H191" s="36"/>
      <c r="I191" s="201"/>
      <c r="J191" s="36"/>
      <c r="K191" s="36"/>
      <c r="L191" s="39"/>
      <c r="M191" s="202"/>
      <c r="N191" s="203"/>
      <c r="O191" s="71"/>
      <c r="P191" s="71"/>
      <c r="Q191" s="71"/>
      <c r="R191" s="71"/>
      <c r="S191" s="71"/>
      <c r="T191" s="72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137</v>
      </c>
      <c r="AU191" s="17" t="s">
        <v>90</v>
      </c>
    </row>
    <row r="192" spans="1:65" s="14" customFormat="1" x14ac:dyDescent="0.2">
      <c r="B192" s="214"/>
      <c r="C192" s="215"/>
      <c r="D192" s="199" t="s">
        <v>139</v>
      </c>
      <c r="E192" s="216" t="s">
        <v>1</v>
      </c>
      <c r="F192" s="217" t="s">
        <v>213</v>
      </c>
      <c r="G192" s="215"/>
      <c r="H192" s="218">
        <v>1034.6400000000001</v>
      </c>
      <c r="I192" s="219"/>
      <c r="J192" s="215"/>
      <c r="K192" s="215"/>
      <c r="L192" s="220"/>
      <c r="M192" s="221"/>
      <c r="N192" s="222"/>
      <c r="O192" s="222"/>
      <c r="P192" s="222"/>
      <c r="Q192" s="222"/>
      <c r="R192" s="222"/>
      <c r="S192" s="222"/>
      <c r="T192" s="223"/>
      <c r="AT192" s="224" t="s">
        <v>139</v>
      </c>
      <c r="AU192" s="224" t="s">
        <v>90</v>
      </c>
      <c r="AV192" s="14" t="s">
        <v>90</v>
      </c>
      <c r="AW192" s="14" t="s">
        <v>36</v>
      </c>
      <c r="AX192" s="14" t="s">
        <v>88</v>
      </c>
      <c r="AY192" s="224" t="s">
        <v>128</v>
      </c>
    </row>
    <row r="193" spans="1:65" s="2" customFormat="1" ht="37.9" customHeight="1" x14ac:dyDescent="0.2">
      <c r="A193" s="34"/>
      <c r="B193" s="35"/>
      <c r="C193" s="186" t="s">
        <v>8</v>
      </c>
      <c r="D193" s="186" t="s">
        <v>130</v>
      </c>
      <c r="E193" s="187" t="s">
        <v>214</v>
      </c>
      <c r="F193" s="188" t="s">
        <v>215</v>
      </c>
      <c r="G193" s="189" t="s">
        <v>216</v>
      </c>
      <c r="H193" s="190">
        <v>43.11</v>
      </c>
      <c r="I193" s="191"/>
      <c r="J193" s="192">
        <f>ROUND(I193*H193,2)</f>
        <v>0</v>
      </c>
      <c r="K193" s="188" t="s">
        <v>134</v>
      </c>
      <c r="L193" s="39"/>
      <c r="M193" s="193" t="s">
        <v>1</v>
      </c>
      <c r="N193" s="194" t="s">
        <v>46</v>
      </c>
      <c r="O193" s="71"/>
      <c r="P193" s="195">
        <f>O193*H193</f>
        <v>0</v>
      </c>
      <c r="Q193" s="195">
        <v>0</v>
      </c>
      <c r="R193" s="195">
        <f>Q193*H193</f>
        <v>0</v>
      </c>
      <c r="S193" s="195">
        <v>0</v>
      </c>
      <c r="T193" s="196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97" t="s">
        <v>135</v>
      </c>
      <c r="AT193" s="197" t="s">
        <v>130</v>
      </c>
      <c r="AU193" s="197" t="s">
        <v>90</v>
      </c>
      <c r="AY193" s="17" t="s">
        <v>128</v>
      </c>
      <c r="BE193" s="198">
        <f>IF(N193="základní",J193,0)</f>
        <v>0</v>
      </c>
      <c r="BF193" s="198">
        <f>IF(N193="snížená",J193,0)</f>
        <v>0</v>
      </c>
      <c r="BG193" s="198">
        <f>IF(N193="zákl. přenesená",J193,0)</f>
        <v>0</v>
      </c>
      <c r="BH193" s="198">
        <f>IF(N193="sníž. přenesená",J193,0)</f>
        <v>0</v>
      </c>
      <c r="BI193" s="198">
        <f>IF(N193="nulová",J193,0)</f>
        <v>0</v>
      </c>
      <c r="BJ193" s="17" t="s">
        <v>88</v>
      </c>
      <c r="BK193" s="198">
        <f>ROUND(I193*H193,2)</f>
        <v>0</v>
      </c>
      <c r="BL193" s="17" t="s">
        <v>135</v>
      </c>
      <c r="BM193" s="197" t="s">
        <v>217</v>
      </c>
    </row>
    <row r="194" spans="1:65" s="14" customFormat="1" x14ac:dyDescent="0.2">
      <c r="B194" s="214"/>
      <c r="C194" s="215"/>
      <c r="D194" s="199" t="s">
        <v>139</v>
      </c>
      <c r="E194" s="216" t="s">
        <v>1</v>
      </c>
      <c r="F194" s="217" t="s">
        <v>218</v>
      </c>
      <c r="G194" s="215"/>
      <c r="H194" s="218">
        <v>43.11</v>
      </c>
      <c r="I194" s="219"/>
      <c r="J194" s="215"/>
      <c r="K194" s="215"/>
      <c r="L194" s="220"/>
      <c r="M194" s="221"/>
      <c r="N194" s="222"/>
      <c r="O194" s="222"/>
      <c r="P194" s="222"/>
      <c r="Q194" s="222"/>
      <c r="R194" s="222"/>
      <c r="S194" s="222"/>
      <c r="T194" s="223"/>
      <c r="AT194" s="224" t="s">
        <v>139</v>
      </c>
      <c r="AU194" s="224" t="s">
        <v>90</v>
      </c>
      <c r="AV194" s="14" t="s">
        <v>90</v>
      </c>
      <c r="AW194" s="14" t="s">
        <v>36</v>
      </c>
      <c r="AX194" s="14" t="s">
        <v>88</v>
      </c>
      <c r="AY194" s="224" t="s">
        <v>128</v>
      </c>
    </row>
    <row r="195" spans="1:65" s="2" customFormat="1" ht="90" customHeight="1" x14ac:dyDescent="0.2">
      <c r="A195" s="34"/>
      <c r="B195" s="35"/>
      <c r="C195" s="186" t="s">
        <v>219</v>
      </c>
      <c r="D195" s="186" t="s">
        <v>130</v>
      </c>
      <c r="E195" s="187" t="s">
        <v>220</v>
      </c>
      <c r="F195" s="188" t="s">
        <v>221</v>
      </c>
      <c r="G195" s="189" t="s">
        <v>222</v>
      </c>
      <c r="H195" s="190">
        <v>8.8000000000000007</v>
      </c>
      <c r="I195" s="191"/>
      <c r="J195" s="192">
        <f>ROUND(I195*H195,2)</f>
        <v>0</v>
      </c>
      <c r="K195" s="188" t="s">
        <v>134</v>
      </c>
      <c r="L195" s="39"/>
      <c r="M195" s="193" t="s">
        <v>1</v>
      </c>
      <c r="N195" s="194" t="s">
        <v>46</v>
      </c>
      <c r="O195" s="71"/>
      <c r="P195" s="195">
        <f>O195*H195</f>
        <v>0</v>
      </c>
      <c r="Q195" s="195">
        <v>3.6900000000000002E-2</v>
      </c>
      <c r="R195" s="195">
        <f>Q195*H195</f>
        <v>0.32472000000000006</v>
      </c>
      <c r="S195" s="195">
        <v>0</v>
      </c>
      <c r="T195" s="196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97" t="s">
        <v>135</v>
      </c>
      <c r="AT195" s="197" t="s">
        <v>130</v>
      </c>
      <c r="AU195" s="197" t="s">
        <v>90</v>
      </c>
      <c r="AY195" s="17" t="s">
        <v>128</v>
      </c>
      <c r="BE195" s="198">
        <f>IF(N195="základní",J195,0)</f>
        <v>0</v>
      </c>
      <c r="BF195" s="198">
        <f>IF(N195="snížená",J195,0)</f>
        <v>0</v>
      </c>
      <c r="BG195" s="198">
        <f>IF(N195="zákl. přenesená",J195,0)</f>
        <v>0</v>
      </c>
      <c r="BH195" s="198">
        <f>IF(N195="sníž. přenesená",J195,0)</f>
        <v>0</v>
      </c>
      <c r="BI195" s="198">
        <f>IF(N195="nulová",J195,0)</f>
        <v>0</v>
      </c>
      <c r="BJ195" s="17" t="s">
        <v>88</v>
      </c>
      <c r="BK195" s="198">
        <f>ROUND(I195*H195,2)</f>
        <v>0</v>
      </c>
      <c r="BL195" s="17" t="s">
        <v>135</v>
      </c>
      <c r="BM195" s="197" t="s">
        <v>223</v>
      </c>
    </row>
    <row r="196" spans="1:65" s="14" customFormat="1" x14ac:dyDescent="0.2">
      <c r="B196" s="214"/>
      <c r="C196" s="215"/>
      <c r="D196" s="199" t="s">
        <v>139</v>
      </c>
      <c r="E196" s="216" t="s">
        <v>1</v>
      </c>
      <c r="F196" s="217" t="s">
        <v>224</v>
      </c>
      <c r="G196" s="215"/>
      <c r="H196" s="218">
        <v>8.8000000000000007</v>
      </c>
      <c r="I196" s="219"/>
      <c r="J196" s="215"/>
      <c r="K196" s="215"/>
      <c r="L196" s="220"/>
      <c r="M196" s="221"/>
      <c r="N196" s="222"/>
      <c r="O196" s="222"/>
      <c r="P196" s="222"/>
      <c r="Q196" s="222"/>
      <c r="R196" s="222"/>
      <c r="S196" s="222"/>
      <c r="T196" s="223"/>
      <c r="AT196" s="224" t="s">
        <v>139</v>
      </c>
      <c r="AU196" s="224" t="s">
        <v>90</v>
      </c>
      <c r="AV196" s="14" t="s">
        <v>90</v>
      </c>
      <c r="AW196" s="14" t="s">
        <v>36</v>
      </c>
      <c r="AX196" s="14" t="s">
        <v>88</v>
      </c>
      <c r="AY196" s="224" t="s">
        <v>128</v>
      </c>
    </row>
    <row r="197" spans="1:65" s="2" customFormat="1" ht="66.75" customHeight="1" x14ac:dyDescent="0.2">
      <c r="A197" s="34"/>
      <c r="B197" s="35"/>
      <c r="C197" s="186" t="s">
        <v>225</v>
      </c>
      <c r="D197" s="186" t="s">
        <v>130</v>
      </c>
      <c r="E197" s="187" t="s">
        <v>226</v>
      </c>
      <c r="F197" s="188" t="s">
        <v>227</v>
      </c>
      <c r="G197" s="189" t="s">
        <v>222</v>
      </c>
      <c r="H197" s="190">
        <v>11</v>
      </c>
      <c r="I197" s="191"/>
      <c r="J197" s="192">
        <f>ROUND(I197*H197,2)</f>
        <v>0</v>
      </c>
      <c r="K197" s="188" t="s">
        <v>134</v>
      </c>
      <c r="L197" s="39"/>
      <c r="M197" s="193" t="s">
        <v>1</v>
      </c>
      <c r="N197" s="194" t="s">
        <v>46</v>
      </c>
      <c r="O197" s="71"/>
      <c r="P197" s="195">
        <f>O197*H197</f>
        <v>0</v>
      </c>
      <c r="Q197" s="195">
        <v>3.6900000000000002E-2</v>
      </c>
      <c r="R197" s="195">
        <f>Q197*H197</f>
        <v>0.40590000000000004</v>
      </c>
      <c r="S197" s="195">
        <v>0</v>
      </c>
      <c r="T197" s="196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97" t="s">
        <v>135</v>
      </c>
      <c r="AT197" s="197" t="s">
        <v>130</v>
      </c>
      <c r="AU197" s="197" t="s">
        <v>90</v>
      </c>
      <c r="AY197" s="17" t="s">
        <v>128</v>
      </c>
      <c r="BE197" s="198">
        <f>IF(N197="základní",J197,0)</f>
        <v>0</v>
      </c>
      <c r="BF197" s="198">
        <f>IF(N197="snížená",J197,0)</f>
        <v>0</v>
      </c>
      <c r="BG197" s="198">
        <f>IF(N197="zákl. přenesená",J197,0)</f>
        <v>0</v>
      </c>
      <c r="BH197" s="198">
        <f>IF(N197="sníž. přenesená",J197,0)</f>
        <v>0</v>
      </c>
      <c r="BI197" s="198">
        <f>IF(N197="nulová",J197,0)</f>
        <v>0</v>
      </c>
      <c r="BJ197" s="17" t="s">
        <v>88</v>
      </c>
      <c r="BK197" s="198">
        <f>ROUND(I197*H197,2)</f>
        <v>0</v>
      </c>
      <c r="BL197" s="17" t="s">
        <v>135</v>
      </c>
      <c r="BM197" s="197" t="s">
        <v>228</v>
      </c>
    </row>
    <row r="198" spans="1:65" s="14" customFormat="1" x14ac:dyDescent="0.2">
      <c r="B198" s="214"/>
      <c r="C198" s="215"/>
      <c r="D198" s="199" t="s">
        <v>139</v>
      </c>
      <c r="E198" s="216" t="s">
        <v>1</v>
      </c>
      <c r="F198" s="217" t="s">
        <v>229</v>
      </c>
      <c r="G198" s="215"/>
      <c r="H198" s="218">
        <v>11</v>
      </c>
      <c r="I198" s="219"/>
      <c r="J198" s="215"/>
      <c r="K198" s="215"/>
      <c r="L198" s="220"/>
      <c r="M198" s="221"/>
      <c r="N198" s="222"/>
      <c r="O198" s="222"/>
      <c r="P198" s="222"/>
      <c r="Q198" s="222"/>
      <c r="R198" s="222"/>
      <c r="S198" s="222"/>
      <c r="T198" s="223"/>
      <c r="AT198" s="224" t="s">
        <v>139</v>
      </c>
      <c r="AU198" s="224" t="s">
        <v>90</v>
      </c>
      <c r="AV198" s="14" t="s">
        <v>90</v>
      </c>
      <c r="AW198" s="14" t="s">
        <v>36</v>
      </c>
      <c r="AX198" s="14" t="s">
        <v>88</v>
      </c>
      <c r="AY198" s="224" t="s">
        <v>128</v>
      </c>
    </row>
    <row r="199" spans="1:65" s="2" customFormat="1" ht="49.15" customHeight="1" x14ac:dyDescent="0.2">
      <c r="A199" s="34"/>
      <c r="B199" s="35"/>
      <c r="C199" s="186" t="s">
        <v>230</v>
      </c>
      <c r="D199" s="186" t="s">
        <v>130</v>
      </c>
      <c r="E199" s="187" t="s">
        <v>231</v>
      </c>
      <c r="F199" s="188" t="s">
        <v>232</v>
      </c>
      <c r="G199" s="189" t="s">
        <v>233</v>
      </c>
      <c r="H199" s="190">
        <v>99.262</v>
      </c>
      <c r="I199" s="191"/>
      <c r="J199" s="192">
        <f>ROUND(I199*H199,2)</f>
        <v>0</v>
      </c>
      <c r="K199" s="188" t="s">
        <v>134</v>
      </c>
      <c r="L199" s="39"/>
      <c r="M199" s="193" t="s">
        <v>1</v>
      </c>
      <c r="N199" s="194" t="s">
        <v>46</v>
      </c>
      <c r="O199" s="71"/>
      <c r="P199" s="195">
        <f>O199*H199</f>
        <v>0</v>
      </c>
      <c r="Q199" s="195">
        <v>0</v>
      </c>
      <c r="R199" s="195">
        <f>Q199*H199</f>
        <v>0</v>
      </c>
      <c r="S199" s="195">
        <v>0</v>
      </c>
      <c r="T199" s="196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97" t="s">
        <v>135</v>
      </c>
      <c r="AT199" s="197" t="s">
        <v>130</v>
      </c>
      <c r="AU199" s="197" t="s">
        <v>90</v>
      </c>
      <c r="AY199" s="17" t="s">
        <v>128</v>
      </c>
      <c r="BE199" s="198">
        <f>IF(N199="základní",J199,0)</f>
        <v>0</v>
      </c>
      <c r="BF199" s="198">
        <f>IF(N199="snížená",J199,0)</f>
        <v>0</v>
      </c>
      <c r="BG199" s="198">
        <f>IF(N199="zákl. přenesená",J199,0)</f>
        <v>0</v>
      </c>
      <c r="BH199" s="198">
        <f>IF(N199="sníž. přenesená",J199,0)</f>
        <v>0</v>
      </c>
      <c r="BI199" s="198">
        <f>IF(N199="nulová",J199,0)</f>
        <v>0</v>
      </c>
      <c r="BJ199" s="17" t="s">
        <v>88</v>
      </c>
      <c r="BK199" s="198">
        <f>ROUND(I199*H199,2)</f>
        <v>0</v>
      </c>
      <c r="BL199" s="17" t="s">
        <v>135</v>
      </c>
      <c r="BM199" s="197" t="s">
        <v>234</v>
      </c>
    </row>
    <row r="200" spans="1:65" s="13" customFormat="1" x14ac:dyDescent="0.2">
      <c r="B200" s="204"/>
      <c r="C200" s="205"/>
      <c r="D200" s="199" t="s">
        <v>139</v>
      </c>
      <c r="E200" s="206" t="s">
        <v>1</v>
      </c>
      <c r="F200" s="207" t="s">
        <v>140</v>
      </c>
      <c r="G200" s="205"/>
      <c r="H200" s="206" t="s">
        <v>1</v>
      </c>
      <c r="I200" s="208"/>
      <c r="J200" s="205"/>
      <c r="K200" s="205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139</v>
      </c>
      <c r="AU200" s="213" t="s">
        <v>90</v>
      </c>
      <c r="AV200" s="13" t="s">
        <v>88</v>
      </c>
      <c r="AW200" s="13" t="s">
        <v>36</v>
      </c>
      <c r="AX200" s="13" t="s">
        <v>81</v>
      </c>
      <c r="AY200" s="213" t="s">
        <v>128</v>
      </c>
    </row>
    <row r="201" spans="1:65" s="13" customFormat="1" x14ac:dyDescent="0.2">
      <c r="B201" s="204"/>
      <c r="C201" s="205"/>
      <c r="D201" s="199" t="s">
        <v>139</v>
      </c>
      <c r="E201" s="206" t="s">
        <v>1</v>
      </c>
      <c r="F201" s="207" t="s">
        <v>235</v>
      </c>
      <c r="G201" s="205"/>
      <c r="H201" s="206" t="s">
        <v>1</v>
      </c>
      <c r="I201" s="208"/>
      <c r="J201" s="205"/>
      <c r="K201" s="205"/>
      <c r="L201" s="209"/>
      <c r="M201" s="210"/>
      <c r="N201" s="211"/>
      <c r="O201" s="211"/>
      <c r="P201" s="211"/>
      <c r="Q201" s="211"/>
      <c r="R201" s="211"/>
      <c r="S201" s="211"/>
      <c r="T201" s="212"/>
      <c r="AT201" s="213" t="s">
        <v>139</v>
      </c>
      <c r="AU201" s="213" t="s">
        <v>90</v>
      </c>
      <c r="AV201" s="13" t="s">
        <v>88</v>
      </c>
      <c r="AW201" s="13" t="s">
        <v>36</v>
      </c>
      <c r="AX201" s="13" t="s">
        <v>81</v>
      </c>
      <c r="AY201" s="213" t="s">
        <v>128</v>
      </c>
    </row>
    <row r="202" spans="1:65" s="13" customFormat="1" x14ac:dyDescent="0.2">
      <c r="B202" s="204"/>
      <c r="C202" s="205"/>
      <c r="D202" s="199" t="s">
        <v>139</v>
      </c>
      <c r="E202" s="206" t="s">
        <v>1</v>
      </c>
      <c r="F202" s="207" t="s">
        <v>236</v>
      </c>
      <c r="G202" s="205"/>
      <c r="H202" s="206" t="s">
        <v>1</v>
      </c>
      <c r="I202" s="208"/>
      <c r="J202" s="205"/>
      <c r="K202" s="205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139</v>
      </c>
      <c r="AU202" s="213" t="s">
        <v>90</v>
      </c>
      <c r="AV202" s="13" t="s">
        <v>88</v>
      </c>
      <c r="AW202" s="13" t="s">
        <v>36</v>
      </c>
      <c r="AX202" s="13" t="s">
        <v>81</v>
      </c>
      <c r="AY202" s="213" t="s">
        <v>128</v>
      </c>
    </row>
    <row r="203" spans="1:65" s="14" customFormat="1" x14ac:dyDescent="0.2">
      <c r="B203" s="214"/>
      <c r="C203" s="215"/>
      <c r="D203" s="199" t="s">
        <v>139</v>
      </c>
      <c r="E203" s="216" t="s">
        <v>1</v>
      </c>
      <c r="F203" s="217" t="s">
        <v>237</v>
      </c>
      <c r="G203" s="215"/>
      <c r="H203" s="218">
        <v>90.245000000000005</v>
      </c>
      <c r="I203" s="219"/>
      <c r="J203" s="215"/>
      <c r="K203" s="215"/>
      <c r="L203" s="220"/>
      <c r="M203" s="221"/>
      <c r="N203" s="222"/>
      <c r="O203" s="222"/>
      <c r="P203" s="222"/>
      <c r="Q203" s="222"/>
      <c r="R203" s="222"/>
      <c r="S203" s="222"/>
      <c r="T203" s="223"/>
      <c r="AT203" s="224" t="s">
        <v>139</v>
      </c>
      <c r="AU203" s="224" t="s">
        <v>90</v>
      </c>
      <c r="AV203" s="14" t="s">
        <v>90</v>
      </c>
      <c r="AW203" s="14" t="s">
        <v>36</v>
      </c>
      <c r="AX203" s="14" t="s">
        <v>81</v>
      </c>
      <c r="AY203" s="224" t="s">
        <v>128</v>
      </c>
    </row>
    <row r="204" spans="1:65" s="14" customFormat="1" x14ac:dyDescent="0.2">
      <c r="B204" s="214"/>
      <c r="C204" s="215"/>
      <c r="D204" s="199" t="s">
        <v>139</v>
      </c>
      <c r="E204" s="216" t="s">
        <v>1</v>
      </c>
      <c r="F204" s="217" t="s">
        <v>238</v>
      </c>
      <c r="G204" s="215"/>
      <c r="H204" s="218">
        <v>9.0169999999999995</v>
      </c>
      <c r="I204" s="219"/>
      <c r="J204" s="215"/>
      <c r="K204" s="215"/>
      <c r="L204" s="220"/>
      <c r="M204" s="221"/>
      <c r="N204" s="222"/>
      <c r="O204" s="222"/>
      <c r="P204" s="222"/>
      <c r="Q204" s="222"/>
      <c r="R204" s="222"/>
      <c r="S204" s="222"/>
      <c r="T204" s="223"/>
      <c r="AT204" s="224" t="s">
        <v>139</v>
      </c>
      <c r="AU204" s="224" t="s">
        <v>90</v>
      </c>
      <c r="AV204" s="14" t="s">
        <v>90</v>
      </c>
      <c r="AW204" s="14" t="s">
        <v>36</v>
      </c>
      <c r="AX204" s="14" t="s">
        <v>81</v>
      </c>
      <c r="AY204" s="224" t="s">
        <v>128</v>
      </c>
    </row>
    <row r="205" spans="1:65" s="15" customFormat="1" x14ac:dyDescent="0.2">
      <c r="B205" s="225"/>
      <c r="C205" s="226"/>
      <c r="D205" s="199" t="s">
        <v>139</v>
      </c>
      <c r="E205" s="227" t="s">
        <v>1</v>
      </c>
      <c r="F205" s="228" t="s">
        <v>155</v>
      </c>
      <c r="G205" s="226"/>
      <c r="H205" s="229">
        <v>99.262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AT205" s="235" t="s">
        <v>139</v>
      </c>
      <c r="AU205" s="235" t="s">
        <v>90</v>
      </c>
      <c r="AV205" s="15" t="s">
        <v>135</v>
      </c>
      <c r="AW205" s="15" t="s">
        <v>36</v>
      </c>
      <c r="AX205" s="15" t="s">
        <v>88</v>
      </c>
      <c r="AY205" s="235" t="s">
        <v>128</v>
      </c>
    </row>
    <row r="206" spans="1:65" s="2" customFormat="1" ht="49.15" customHeight="1" x14ac:dyDescent="0.2">
      <c r="A206" s="34"/>
      <c r="B206" s="35"/>
      <c r="C206" s="186" t="s">
        <v>239</v>
      </c>
      <c r="D206" s="186" t="s">
        <v>130</v>
      </c>
      <c r="E206" s="187" t="s">
        <v>240</v>
      </c>
      <c r="F206" s="188" t="s">
        <v>241</v>
      </c>
      <c r="G206" s="189" t="s">
        <v>233</v>
      </c>
      <c r="H206" s="190">
        <v>285.17</v>
      </c>
      <c r="I206" s="191"/>
      <c r="J206" s="192">
        <f>ROUND(I206*H206,2)</f>
        <v>0</v>
      </c>
      <c r="K206" s="188" t="s">
        <v>134</v>
      </c>
      <c r="L206" s="39"/>
      <c r="M206" s="193" t="s">
        <v>1</v>
      </c>
      <c r="N206" s="194" t="s">
        <v>46</v>
      </c>
      <c r="O206" s="71"/>
      <c r="P206" s="195">
        <f>O206*H206</f>
        <v>0</v>
      </c>
      <c r="Q206" s="195">
        <v>0</v>
      </c>
      <c r="R206" s="195">
        <f>Q206*H206</f>
        <v>0</v>
      </c>
      <c r="S206" s="195">
        <v>0</v>
      </c>
      <c r="T206" s="196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97" t="s">
        <v>135</v>
      </c>
      <c r="AT206" s="197" t="s">
        <v>130</v>
      </c>
      <c r="AU206" s="197" t="s">
        <v>90</v>
      </c>
      <c r="AY206" s="17" t="s">
        <v>128</v>
      </c>
      <c r="BE206" s="198">
        <f>IF(N206="základní",J206,0)</f>
        <v>0</v>
      </c>
      <c r="BF206" s="198">
        <f>IF(N206="snížená",J206,0)</f>
        <v>0</v>
      </c>
      <c r="BG206" s="198">
        <f>IF(N206="zákl. přenesená",J206,0)</f>
        <v>0</v>
      </c>
      <c r="BH206" s="198">
        <f>IF(N206="sníž. přenesená",J206,0)</f>
        <v>0</v>
      </c>
      <c r="BI206" s="198">
        <f>IF(N206="nulová",J206,0)</f>
        <v>0</v>
      </c>
      <c r="BJ206" s="17" t="s">
        <v>88</v>
      </c>
      <c r="BK206" s="198">
        <f>ROUND(I206*H206,2)</f>
        <v>0</v>
      </c>
      <c r="BL206" s="17" t="s">
        <v>135</v>
      </c>
      <c r="BM206" s="197" t="s">
        <v>242</v>
      </c>
    </row>
    <row r="207" spans="1:65" s="13" customFormat="1" x14ac:dyDescent="0.2">
      <c r="B207" s="204"/>
      <c r="C207" s="205"/>
      <c r="D207" s="199" t="s">
        <v>139</v>
      </c>
      <c r="E207" s="206" t="s">
        <v>1</v>
      </c>
      <c r="F207" s="207" t="s">
        <v>140</v>
      </c>
      <c r="G207" s="205"/>
      <c r="H207" s="206" t="s">
        <v>1</v>
      </c>
      <c r="I207" s="208"/>
      <c r="J207" s="205"/>
      <c r="K207" s="205"/>
      <c r="L207" s="209"/>
      <c r="M207" s="210"/>
      <c r="N207" s="211"/>
      <c r="O207" s="211"/>
      <c r="P207" s="211"/>
      <c r="Q207" s="211"/>
      <c r="R207" s="211"/>
      <c r="S207" s="211"/>
      <c r="T207" s="212"/>
      <c r="AT207" s="213" t="s">
        <v>139</v>
      </c>
      <c r="AU207" s="213" t="s">
        <v>90</v>
      </c>
      <c r="AV207" s="13" t="s">
        <v>88</v>
      </c>
      <c r="AW207" s="13" t="s">
        <v>36</v>
      </c>
      <c r="AX207" s="13" t="s">
        <v>81</v>
      </c>
      <c r="AY207" s="213" t="s">
        <v>128</v>
      </c>
    </row>
    <row r="208" spans="1:65" s="13" customFormat="1" x14ac:dyDescent="0.2">
      <c r="B208" s="204"/>
      <c r="C208" s="205"/>
      <c r="D208" s="199" t="s">
        <v>139</v>
      </c>
      <c r="E208" s="206" t="s">
        <v>1</v>
      </c>
      <c r="F208" s="207" t="s">
        <v>235</v>
      </c>
      <c r="G208" s="205"/>
      <c r="H208" s="206" t="s">
        <v>1</v>
      </c>
      <c r="I208" s="208"/>
      <c r="J208" s="205"/>
      <c r="K208" s="205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139</v>
      </c>
      <c r="AU208" s="213" t="s">
        <v>90</v>
      </c>
      <c r="AV208" s="13" t="s">
        <v>88</v>
      </c>
      <c r="AW208" s="13" t="s">
        <v>36</v>
      </c>
      <c r="AX208" s="13" t="s">
        <v>81</v>
      </c>
      <c r="AY208" s="213" t="s">
        <v>128</v>
      </c>
    </row>
    <row r="209" spans="1:65" s="13" customFormat="1" x14ac:dyDescent="0.2">
      <c r="B209" s="204"/>
      <c r="C209" s="205"/>
      <c r="D209" s="199" t="s">
        <v>139</v>
      </c>
      <c r="E209" s="206" t="s">
        <v>1</v>
      </c>
      <c r="F209" s="207" t="s">
        <v>236</v>
      </c>
      <c r="G209" s="205"/>
      <c r="H209" s="206" t="s">
        <v>1</v>
      </c>
      <c r="I209" s="208"/>
      <c r="J209" s="205"/>
      <c r="K209" s="205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139</v>
      </c>
      <c r="AU209" s="213" t="s">
        <v>90</v>
      </c>
      <c r="AV209" s="13" t="s">
        <v>88</v>
      </c>
      <c r="AW209" s="13" t="s">
        <v>36</v>
      </c>
      <c r="AX209" s="13" t="s">
        <v>81</v>
      </c>
      <c r="AY209" s="213" t="s">
        <v>128</v>
      </c>
    </row>
    <row r="210" spans="1:65" s="14" customFormat="1" x14ac:dyDescent="0.2">
      <c r="B210" s="214"/>
      <c r="C210" s="215"/>
      <c r="D210" s="199" t="s">
        <v>139</v>
      </c>
      <c r="E210" s="216" t="s">
        <v>1</v>
      </c>
      <c r="F210" s="217" t="s">
        <v>243</v>
      </c>
      <c r="G210" s="215"/>
      <c r="H210" s="218">
        <v>260.61</v>
      </c>
      <c r="I210" s="219"/>
      <c r="J210" s="215"/>
      <c r="K210" s="215"/>
      <c r="L210" s="220"/>
      <c r="M210" s="221"/>
      <c r="N210" s="222"/>
      <c r="O210" s="222"/>
      <c r="P210" s="222"/>
      <c r="Q210" s="222"/>
      <c r="R210" s="222"/>
      <c r="S210" s="222"/>
      <c r="T210" s="223"/>
      <c r="AT210" s="224" t="s">
        <v>139</v>
      </c>
      <c r="AU210" s="224" t="s">
        <v>90</v>
      </c>
      <c r="AV210" s="14" t="s">
        <v>90</v>
      </c>
      <c r="AW210" s="14" t="s">
        <v>36</v>
      </c>
      <c r="AX210" s="14" t="s">
        <v>81</v>
      </c>
      <c r="AY210" s="224" t="s">
        <v>128</v>
      </c>
    </row>
    <row r="211" spans="1:65" s="14" customFormat="1" x14ac:dyDescent="0.2">
      <c r="B211" s="214"/>
      <c r="C211" s="215"/>
      <c r="D211" s="199" t="s">
        <v>139</v>
      </c>
      <c r="E211" s="216" t="s">
        <v>1</v>
      </c>
      <c r="F211" s="217" t="s">
        <v>244</v>
      </c>
      <c r="G211" s="215"/>
      <c r="H211" s="218">
        <v>24.56</v>
      </c>
      <c r="I211" s="219"/>
      <c r="J211" s="215"/>
      <c r="K211" s="215"/>
      <c r="L211" s="220"/>
      <c r="M211" s="221"/>
      <c r="N211" s="222"/>
      <c r="O211" s="222"/>
      <c r="P211" s="222"/>
      <c r="Q211" s="222"/>
      <c r="R211" s="222"/>
      <c r="S211" s="222"/>
      <c r="T211" s="223"/>
      <c r="AT211" s="224" t="s">
        <v>139</v>
      </c>
      <c r="AU211" s="224" t="s">
        <v>90</v>
      </c>
      <c r="AV211" s="14" t="s">
        <v>90</v>
      </c>
      <c r="AW211" s="14" t="s">
        <v>36</v>
      </c>
      <c r="AX211" s="14" t="s">
        <v>81</v>
      </c>
      <c r="AY211" s="224" t="s">
        <v>128</v>
      </c>
    </row>
    <row r="212" spans="1:65" s="15" customFormat="1" x14ac:dyDescent="0.2">
      <c r="B212" s="225"/>
      <c r="C212" s="226"/>
      <c r="D212" s="199" t="s">
        <v>139</v>
      </c>
      <c r="E212" s="227" t="s">
        <v>1</v>
      </c>
      <c r="F212" s="228" t="s">
        <v>155</v>
      </c>
      <c r="G212" s="226"/>
      <c r="H212" s="229">
        <v>285.17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AT212" s="235" t="s">
        <v>139</v>
      </c>
      <c r="AU212" s="235" t="s">
        <v>90</v>
      </c>
      <c r="AV212" s="15" t="s">
        <v>135</v>
      </c>
      <c r="AW212" s="15" t="s">
        <v>36</v>
      </c>
      <c r="AX212" s="15" t="s">
        <v>88</v>
      </c>
      <c r="AY212" s="235" t="s">
        <v>128</v>
      </c>
    </row>
    <row r="213" spans="1:65" s="2" customFormat="1" ht="49.15" customHeight="1" x14ac:dyDescent="0.2">
      <c r="A213" s="34"/>
      <c r="B213" s="35"/>
      <c r="C213" s="186" t="s">
        <v>245</v>
      </c>
      <c r="D213" s="186" t="s">
        <v>130</v>
      </c>
      <c r="E213" s="187" t="s">
        <v>246</v>
      </c>
      <c r="F213" s="188" t="s">
        <v>247</v>
      </c>
      <c r="G213" s="189" t="s">
        <v>233</v>
      </c>
      <c r="H213" s="190">
        <v>99.262</v>
      </c>
      <c r="I213" s="191"/>
      <c r="J213" s="192">
        <f>ROUND(I213*H213,2)</f>
        <v>0</v>
      </c>
      <c r="K213" s="188" t="s">
        <v>134</v>
      </c>
      <c r="L213" s="39"/>
      <c r="M213" s="193" t="s">
        <v>1</v>
      </c>
      <c r="N213" s="194" t="s">
        <v>46</v>
      </c>
      <c r="O213" s="71"/>
      <c r="P213" s="195">
        <f>O213*H213</f>
        <v>0</v>
      </c>
      <c r="Q213" s="195">
        <v>0</v>
      </c>
      <c r="R213" s="195">
        <f>Q213*H213</f>
        <v>0</v>
      </c>
      <c r="S213" s="195">
        <v>0</v>
      </c>
      <c r="T213" s="196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97" t="s">
        <v>135</v>
      </c>
      <c r="AT213" s="197" t="s">
        <v>130</v>
      </c>
      <c r="AU213" s="197" t="s">
        <v>90</v>
      </c>
      <c r="AY213" s="17" t="s">
        <v>128</v>
      </c>
      <c r="BE213" s="198">
        <f>IF(N213="základní",J213,0)</f>
        <v>0</v>
      </c>
      <c r="BF213" s="198">
        <f>IF(N213="snížená",J213,0)</f>
        <v>0</v>
      </c>
      <c r="BG213" s="198">
        <f>IF(N213="zákl. přenesená",J213,0)</f>
        <v>0</v>
      </c>
      <c r="BH213" s="198">
        <f>IF(N213="sníž. přenesená",J213,0)</f>
        <v>0</v>
      </c>
      <c r="BI213" s="198">
        <f>IF(N213="nulová",J213,0)</f>
        <v>0</v>
      </c>
      <c r="BJ213" s="17" t="s">
        <v>88</v>
      </c>
      <c r="BK213" s="198">
        <f>ROUND(I213*H213,2)</f>
        <v>0</v>
      </c>
      <c r="BL213" s="17" t="s">
        <v>135</v>
      </c>
      <c r="BM213" s="197" t="s">
        <v>248</v>
      </c>
    </row>
    <row r="214" spans="1:65" s="13" customFormat="1" x14ac:dyDescent="0.2">
      <c r="B214" s="204"/>
      <c r="C214" s="205"/>
      <c r="D214" s="199" t="s">
        <v>139</v>
      </c>
      <c r="E214" s="206" t="s">
        <v>1</v>
      </c>
      <c r="F214" s="207" t="s">
        <v>140</v>
      </c>
      <c r="G214" s="205"/>
      <c r="H214" s="206" t="s">
        <v>1</v>
      </c>
      <c r="I214" s="208"/>
      <c r="J214" s="205"/>
      <c r="K214" s="205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139</v>
      </c>
      <c r="AU214" s="213" t="s">
        <v>90</v>
      </c>
      <c r="AV214" s="13" t="s">
        <v>88</v>
      </c>
      <c r="AW214" s="13" t="s">
        <v>36</v>
      </c>
      <c r="AX214" s="13" t="s">
        <v>81</v>
      </c>
      <c r="AY214" s="213" t="s">
        <v>128</v>
      </c>
    </row>
    <row r="215" spans="1:65" s="13" customFormat="1" x14ac:dyDescent="0.2">
      <c r="B215" s="204"/>
      <c r="C215" s="205"/>
      <c r="D215" s="199" t="s">
        <v>139</v>
      </c>
      <c r="E215" s="206" t="s">
        <v>1</v>
      </c>
      <c r="F215" s="207" t="s">
        <v>235</v>
      </c>
      <c r="G215" s="205"/>
      <c r="H215" s="206" t="s">
        <v>1</v>
      </c>
      <c r="I215" s="208"/>
      <c r="J215" s="205"/>
      <c r="K215" s="205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139</v>
      </c>
      <c r="AU215" s="213" t="s">
        <v>90</v>
      </c>
      <c r="AV215" s="13" t="s">
        <v>88</v>
      </c>
      <c r="AW215" s="13" t="s">
        <v>36</v>
      </c>
      <c r="AX215" s="13" t="s">
        <v>81</v>
      </c>
      <c r="AY215" s="213" t="s">
        <v>128</v>
      </c>
    </row>
    <row r="216" spans="1:65" s="13" customFormat="1" x14ac:dyDescent="0.2">
      <c r="B216" s="204"/>
      <c r="C216" s="205"/>
      <c r="D216" s="199" t="s">
        <v>139</v>
      </c>
      <c r="E216" s="206" t="s">
        <v>1</v>
      </c>
      <c r="F216" s="207" t="s">
        <v>236</v>
      </c>
      <c r="G216" s="205"/>
      <c r="H216" s="206" t="s">
        <v>1</v>
      </c>
      <c r="I216" s="208"/>
      <c r="J216" s="205"/>
      <c r="K216" s="205"/>
      <c r="L216" s="209"/>
      <c r="M216" s="210"/>
      <c r="N216" s="211"/>
      <c r="O216" s="211"/>
      <c r="P216" s="211"/>
      <c r="Q216" s="211"/>
      <c r="R216" s="211"/>
      <c r="S216" s="211"/>
      <c r="T216" s="212"/>
      <c r="AT216" s="213" t="s">
        <v>139</v>
      </c>
      <c r="AU216" s="213" t="s">
        <v>90</v>
      </c>
      <c r="AV216" s="13" t="s">
        <v>88</v>
      </c>
      <c r="AW216" s="13" t="s">
        <v>36</v>
      </c>
      <c r="AX216" s="13" t="s">
        <v>81</v>
      </c>
      <c r="AY216" s="213" t="s">
        <v>128</v>
      </c>
    </row>
    <row r="217" spans="1:65" s="14" customFormat="1" x14ac:dyDescent="0.2">
      <c r="B217" s="214"/>
      <c r="C217" s="215"/>
      <c r="D217" s="199" t="s">
        <v>139</v>
      </c>
      <c r="E217" s="216" t="s">
        <v>1</v>
      </c>
      <c r="F217" s="217" t="s">
        <v>237</v>
      </c>
      <c r="G217" s="215"/>
      <c r="H217" s="218">
        <v>90.245000000000005</v>
      </c>
      <c r="I217" s="219"/>
      <c r="J217" s="215"/>
      <c r="K217" s="215"/>
      <c r="L217" s="220"/>
      <c r="M217" s="221"/>
      <c r="N217" s="222"/>
      <c r="O217" s="222"/>
      <c r="P217" s="222"/>
      <c r="Q217" s="222"/>
      <c r="R217" s="222"/>
      <c r="S217" s="222"/>
      <c r="T217" s="223"/>
      <c r="AT217" s="224" t="s">
        <v>139</v>
      </c>
      <c r="AU217" s="224" t="s">
        <v>90</v>
      </c>
      <c r="AV217" s="14" t="s">
        <v>90</v>
      </c>
      <c r="AW217" s="14" t="s">
        <v>36</v>
      </c>
      <c r="AX217" s="14" t="s">
        <v>81</v>
      </c>
      <c r="AY217" s="224" t="s">
        <v>128</v>
      </c>
    </row>
    <row r="218" spans="1:65" s="14" customFormat="1" x14ac:dyDescent="0.2">
      <c r="B218" s="214"/>
      <c r="C218" s="215"/>
      <c r="D218" s="199" t="s">
        <v>139</v>
      </c>
      <c r="E218" s="216" t="s">
        <v>1</v>
      </c>
      <c r="F218" s="217" t="s">
        <v>238</v>
      </c>
      <c r="G218" s="215"/>
      <c r="H218" s="218">
        <v>9.0169999999999995</v>
      </c>
      <c r="I218" s="219"/>
      <c r="J218" s="215"/>
      <c r="K218" s="215"/>
      <c r="L218" s="220"/>
      <c r="M218" s="221"/>
      <c r="N218" s="222"/>
      <c r="O218" s="222"/>
      <c r="P218" s="222"/>
      <c r="Q218" s="222"/>
      <c r="R218" s="222"/>
      <c r="S218" s="222"/>
      <c r="T218" s="223"/>
      <c r="AT218" s="224" t="s">
        <v>139</v>
      </c>
      <c r="AU218" s="224" t="s">
        <v>90</v>
      </c>
      <c r="AV218" s="14" t="s">
        <v>90</v>
      </c>
      <c r="AW218" s="14" t="s">
        <v>36</v>
      </c>
      <c r="AX218" s="14" t="s">
        <v>81</v>
      </c>
      <c r="AY218" s="224" t="s">
        <v>128</v>
      </c>
    </row>
    <row r="219" spans="1:65" s="15" customFormat="1" x14ac:dyDescent="0.2">
      <c r="B219" s="225"/>
      <c r="C219" s="226"/>
      <c r="D219" s="199" t="s">
        <v>139</v>
      </c>
      <c r="E219" s="227" t="s">
        <v>1</v>
      </c>
      <c r="F219" s="228" t="s">
        <v>155</v>
      </c>
      <c r="G219" s="226"/>
      <c r="H219" s="229">
        <v>99.262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AT219" s="235" t="s">
        <v>139</v>
      </c>
      <c r="AU219" s="235" t="s">
        <v>90</v>
      </c>
      <c r="AV219" s="15" t="s">
        <v>135</v>
      </c>
      <c r="AW219" s="15" t="s">
        <v>36</v>
      </c>
      <c r="AX219" s="15" t="s">
        <v>88</v>
      </c>
      <c r="AY219" s="235" t="s">
        <v>128</v>
      </c>
    </row>
    <row r="220" spans="1:65" s="2" customFormat="1" ht="49.15" customHeight="1" x14ac:dyDescent="0.2">
      <c r="A220" s="34"/>
      <c r="B220" s="35"/>
      <c r="C220" s="186" t="s">
        <v>7</v>
      </c>
      <c r="D220" s="186" t="s">
        <v>130</v>
      </c>
      <c r="E220" s="187" t="s">
        <v>249</v>
      </c>
      <c r="F220" s="188" t="s">
        <v>250</v>
      </c>
      <c r="G220" s="189" t="s">
        <v>233</v>
      </c>
      <c r="H220" s="190">
        <v>285.17</v>
      </c>
      <c r="I220" s="191"/>
      <c r="J220" s="192">
        <f>ROUND(I220*H220,2)</f>
        <v>0</v>
      </c>
      <c r="K220" s="188" t="s">
        <v>134</v>
      </c>
      <c r="L220" s="39"/>
      <c r="M220" s="193" t="s">
        <v>1</v>
      </c>
      <c r="N220" s="194" t="s">
        <v>46</v>
      </c>
      <c r="O220" s="71"/>
      <c r="P220" s="195">
        <f>O220*H220</f>
        <v>0</v>
      </c>
      <c r="Q220" s="195">
        <v>0</v>
      </c>
      <c r="R220" s="195">
        <f>Q220*H220</f>
        <v>0</v>
      </c>
      <c r="S220" s="195">
        <v>0</v>
      </c>
      <c r="T220" s="196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97" t="s">
        <v>135</v>
      </c>
      <c r="AT220" s="197" t="s">
        <v>130</v>
      </c>
      <c r="AU220" s="197" t="s">
        <v>90</v>
      </c>
      <c r="AY220" s="17" t="s">
        <v>128</v>
      </c>
      <c r="BE220" s="198">
        <f>IF(N220="základní",J220,0)</f>
        <v>0</v>
      </c>
      <c r="BF220" s="198">
        <f>IF(N220="snížená",J220,0)</f>
        <v>0</v>
      </c>
      <c r="BG220" s="198">
        <f>IF(N220="zákl. přenesená",J220,0)</f>
        <v>0</v>
      </c>
      <c r="BH220" s="198">
        <f>IF(N220="sníž. přenesená",J220,0)</f>
        <v>0</v>
      </c>
      <c r="BI220" s="198">
        <f>IF(N220="nulová",J220,0)</f>
        <v>0</v>
      </c>
      <c r="BJ220" s="17" t="s">
        <v>88</v>
      </c>
      <c r="BK220" s="198">
        <f>ROUND(I220*H220,2)</f>
        <v>0</v>
      </c>
      <c r="BL220" s="17" t="s">
        <v>135</v>
      </c>
      <c r="BM220" s="197" t="s">
        <v>251</v>
      </c>
    </row>
    <row r="221" spans="1:65" s="13" customFormat="1" x14ac:dyDescent="0.2">
      <c r="B221" s="204"/>
      <c r="C221" s="205"/>
      <c r="D221" s="199" t="s">
        <v>139</v>
      </c>
      <c r="E221" s="206" t="s">
        <v>1</v>
      </c>
      <c r="F221" s="207" t="s">
        <v>140</v>
      </c>
      <c r="G221" s="205"/>
      <c r="H221" s="206" t="s">
        <v>1</v>
      </c>
      <c r="I221" s="208"/>
      <c r="J221" s="205"/>
      <c r="K221" s="205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139</v>
      </c>
      <c r="AU221" s="213" t="s">
        <v>90</v>
      </c>
      <c r="AV221" s="13" t="s">
        <v>88</v>
      </c>
      <c r="AW221" s="13" t="s">
        <v>36</v>
      </c>
      <c r="AX221" s="13" t="s">
        <v>81</v>
      </c>
      <c r="AY221" s="213" t="s">
        <v>128</v>
      </c>
    </row>
    <row r="222" spans="1:65" s="13" customFormat="1" x14ac:dyDescent="0.2">
      <c r="B222" s="204"/>
      <c r="C222" s="205"/>
      <c r="D222" s="199" t="s">
        <v>139</v>
      </c>
      <c r="E222" s="206" t="s">
        <v>1</v>
      </c>
      <c r="F222" s="207" t="s">
        <v>235</v>
      </c>
      <c r="G222" s="205"/>
      <c r="H222" s="206" t="s">
        <v>1</v>
      </c>
      <c r="I222" s="208"/>
      <c r="J222" s="205"/>
      <c r="K222" s="205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139</v>
      </c>
      <c r="AU222" s="213" t="s">
        <v>90</v>
      </c>
      <c r="AV222" s="13" t="s">
        <v>88</v>
      </c>
      <c r="AW222" s="13" t="s">
        <v>36</v>
      </c>
      <c r="AX222" s="13" t="s">
        <v>81</v>
      </c>
      <c r="AY222" s="213" t="s">
        <v>128</v>
      </c>
    </row>
    <row r="223" spans="1:65" s="13" customFormat="1" x14ac:dyDescent="0.2">
      <c r="B223" s="204"/>
      <c r="C223" s="205"/>
      <c r="D223" s="199" t="s">
        <v>139</v>
      </c>
      <c r="E223" s="206" t="s">
        <v>1</v>
      </c>
      <c r="F223" s="207" t="s">
        <v>236</v>
      </c>
      <c r="G223" s="205"/>
      <c r="H223" s="206" t="s">
        <v>1</v>
      </c>
      <c r="I223" s="208"/>
      <c r="J223" s="205"/>
      <c r="K223" s="205"/>
      <c r="L223" s="209"/>
      <c r="M223" s="210"/>
      <c r="N223" s="211"/>
      <c r="O223" s="211"/>
      <c r="P223" s="211"/>
      <c r="Q223" s="211"/>
      <c r="R223" s="211"/>
      <c r="S223" s="211"/>
      <c r="T223" s="212"/>
      <c r="AT223" s="213" t="s">
        <v>139</v>
      </c>
      <c r="AU223" s="213" t="s">
        <v>90</v>
      </c>
      <c r="AV223" s="13" t="s">
        <v>88</v>
      </c>
      <c r="AW223" s="13" t="s">
        <v>36</v>
      </c>
      <c r="AX223" s="13" t="s">
        <v>81</v>
      </c>
      <c r="AY223" s="213" t="s">
        <v>128</v>
      </c>
    </row>
    <row r="224" spans="1:65" s="14" customFormat="1" x14ac:dyDescent="0.2">
      <c r="B224" s="214"/>
      <c r="C224" s="215"/>
      <c r="D224" s="199" t="s">
        <v>139</v>
      </c>
      <c r="E224" s="216" t="s">
        <v>1</v>
      </c>
      <c r="F224" s="217" t="s">
        <v>243</v>
      </c>
      <c r="G224" s="215"/>
      <c r="H224" s="218">
        <v>260.61</v>
      </c>
      <c r="I224" s="219"/>
      <c r="J224" s="215"/>
      <c r="K224" s="215"/>
      <c r="L224" s="220"/>
      <c r="M224" s="221"/>
      <c r="N224" s="222"/>
      <c r="O224" s="222"/>
      <c r="P224" s="222"/>
      <c r="Q224" s="222"/>
      <c r="R224" s="222"/>
      <c r="S224" s="222"/>
      <c r="T224" s="223"/>
      <c r="AT224" s="224" t="s">
        <v>139</v>
      </c>
      <c r="AU224" s="224" t="s">
        <v>90</v>
      </c>
      <c r="AV224" s="14" t="s">
        <v>90</v>
      </c>
      <c r="AW224" s="14" t="s">
        <v>36</v>
      </c>
      <c r="AX224" s="14" t="s">
        <v>81</v>
      </c>
      <c r="AY224" s="224" t="s">
        <v>128</v>
      </c>
    </row>
    <row r="225" spans="1:65" s="14" customFormat="1" x14ac:dyDescent="0.2">
      <c r="B225" s="214"/>
      <c r="C225" s="215"/>
      <c r="D225" s="199" t="s">
        <v>139</v>
      </c>
      <c r="E225" s="216" t="s">
        <v>1</v>
      </c>
      <c r="F225" s="217" t="s">
        <v>244</v>
      </c>
      <c r="G225" s="215"/>
      <c r="H225" s="218">
        <v>24.56</v>
      </c>
      <c r="I225" s="219"/>
      <c r="J225" s="215"/>
      <c r="K225" s="215"/>
      <c r="L225" s="220"/>
      <c r="M225" s="221"/>
      <c r="N225" s="222"/>
      <c r="O225" s="222"/>
      <c r="P225" s="222"/>
      <c r="Q225" s="222"/>
      <c r="R225" s="222"/>
      <c r="S225" s="222"/>
      <c r="T225" s="223"/>
      <c r="AT225" s="224" t="s">
        <v>139</v>
      </c>
      <c r="AU225" s="224" t="s">
        <v>90</v>
      </c>
      <c r="AV225" s="14" t="s">
        <v>90</v>
      </c>
      <c r="AW225" s="14" t="s">
        <v>36</v>
      </c>
      <c r="AX225" s="14" t="s">
        <v>81</v>
      </c>
      <c r="AY225" s="224" t="s">
        <v>128</v>
      </c>
    </row>
    <row r="226" spans="1:65" s="15" customFormat="1" x14ac:dyDescent="0.2">
      <c r="B226" s="225"/>
      <c r="C226" s="226"/>
      <c r="D226" s="199" t="s">
        <v>139</v>
      </c>
      <c r="E226" s="227" t="s">
        <v>1</v>
      </c>
      <c r="F226" s="228" t="s">
        <v>155</v>
      </c>
      <c r="G226" s="226"/>
      <c r="H226" s="229">
        <v>285.17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AT226" s="235" t="s">
        <v>139</v>
      </c>
      <c r="AU226" s="235" t="s">
        <v>90</v>
      </c>
      <c r="AV226" s="15" t="s">
        <v>135</v>
      </c>
      <c r="AW226" s="15" t="s">
        <v>36</v>
      </c>
      <c r="AX226" s="15" t="s">
        <v>88</v>
      </c>
      <c r="AY226" s="235" t="s">
        <v>128</v>
      </c>
    </row>
    <row r="227" spans="1:65" s="2" customFormat="1" ht="37.9" customHeight="1" x14ac:dyDescent="0.2">
      <c r="A227" s="34"/>
      <c r="B227" s="35"/>
      <c r="C227" s="186" t="s">
        <v>252</v>
      </c>
      <c r="D227" s="186" t="s">
        <v>130</v>
      </c>
      <c r="E227" s="187" t="s">
        <v>253</v>
      </c>
      <c r="F227" s="188" t="s">
        <v>254</v>
      </c>
      <c r="G227" s="189" t="s">
        <v>233</v>
      </c>
      <c r="H227" s="190">
        <v>40.985999999999997</v>
      </c>
      <c r="I227" s="191"/>
      <c r="J227" s="192">
        <f>ROUND(I227*H227,2)</f>
        <v>0</v>
      </c>
      <c r="K227" s="188" t="s">
        <v>134</v>
      </c>
      <c r="L227" s="39"/>
      <c r="M227" s="193" t="s">
        <v>1</v>
      </c>
      <c r="N227" s="194" t="s">
        <v>46</v>
      </c>
      <c r="O227" s="71"/>
      <c r="P227" s="195">
        <f>O227*H227</f>
        <v>0</v>
      </c>
      <c r="Q227" s="195">
        <v>0</v>
      </c>
      <c r="R227" s="195">
        <f>Q227*H227</f>
        <v>0</v>
      </c>
      <c r="S227" s="195">
        <v>0</v>
      </c>
      <c r="T227" s="196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97" t="s">
        <v>135</v>
      </c>
      <c r="AT227" s="197" t="s">
        <v>130</v>
      </c>
      <c r="AU227" s="197" t="s">
        <v>90</v>
      </c>
      <c r="AY227" s="17" t="s">
        <v>128</v>
      </c>
      <c r="BE227" s="198">
        <f>IF(N227="základní",J227,0)</f>
        <v>0</v>
      </c>
      <c r="BF227" s="198">
        <f>IF(N227="snížená",J227,0)</f>
        <v>0</v>
      </c>
      <c r="BG227" s="198">
        <f>IF(N227="zákl. přenesená",J227,0)</f>
        <v>0</v>
      </c>
      <c r="BH227" s="198">
        <f>IF(N227="sníž. přenesená",J227,0)</f>
        <v>0</v>
      </c>
      <c r="BI227" s="198">
        <f>IF(N227="nulová",J227,0)</f>
        <v>0</v>
      </c>
      <c r="BJ227" s="17" t="s">
        <v>88</v>
      </c>
      <c r="BK227" s="198">
        <f>ROUND(I227*H227,2)</f>
        <v>0</v>
      </c>
      <c r="BL227" s="17" t="s">
        <v>135</v>
      </c>
      <c r="BM227" s="197" t="s">
        <v>255</v>
      </c>
    </row>
    <row r="228" spans="1:65" s="14" customFormat="1" x14ac:dyDescent="0.2">
      <c r="B228" s="214"/>
      <c r="C228" s="215"/>
      <c r="D228" s="199" t="s">
        <v>139</v>
      </c>
      <c r="E228" s="216" t="s">
        <v>1</v>
      </c>
      <c r="F228" s="217" t="s">
        <v>256</v>
      </c>
      <c r="G228" s="215"/>
      <c r="H228" s="218">
        <v>40.985999999999997</v>
      </c>
      <c r="I228" s="219"/>
      <c r="J228" s="215"/>
      <c r="K228" s="215"/>
      <c r="L228" s="220"/>
      <c r="M228" s="221"/>
      <c r="N228" s="222"/>
      <c r="O228" s="222"/>
      <c r="P228" s="222"/>
      <c r="Q228" s="222"/>
      <c r="R228" s="222"/>
      <c r="S228" s="222"/>
      <c r="T228" s="223"/>
      <c r="AT228" s="224" t="s">
        <v>139</v>
      </c>
      <c r="AU228" s="224" t="s">
        <v>90</v>
      </c>
      <c r="AV228" s="14" t="s">
        <v>90</v>
      </c>
      <c r="AW228" s="14" t="s">
        <v>36</v>
      </c>
      <c r="AX228" s="14" t="s">
        <v>88</v>
      </c>
      <c r="AY228" s="224" t="s">
        <v>128</v>
      </c>
    </row>
    <row r="229" spans="1:65" s="2" customFormat="1" ht="49.15" customHeight="1" x14ac:dyDescent="0.2">
      <c r="A229" s="34"/>
      <c r="B229" s="35"/>
      <c r="C229" s="186" t="s">
        <v>257</v>
      </c>
      <c r="D229" s="186" t="s">
        <v>130</v>
      </c>
      <c r="E229" s="187" t="s">
        <v>258</v>
      </c>
      <c r="F229" s="188" t="s">
        <v>259</v>
      </c>
      <c r="G229" s="189" t="s">
        <v>222</v>
      </c>
      <c r="H229" s="190">
        <v>17.399999999999999</v>
      </c>
      <c r="I229" s="191"/>
      <c r="J229" s="192">
        <f>ROUND(I229*H229,2)</f>
        <v>0</v>
      </c>
      <c r="K229" s="188" t="s">
        <v>134</v>
      </c>
      <c r="L229" s="39"/>
      <c r="M229" s="193" t="s">
        <v>1</v>
      </c>
      <c r="N229" s="194" t="s">
        <v>46</v>
      </c>
      <c r="O229" s="71"/>
      <c r="P229" s="195">
        <f>O229*H229</f>
        <v>0</v>
      </c>
      <c r="Q229" s="195">
        <v>1.0999999999999999E-2</v>
      </c>
      <c r="R229" s="195">
        <f>Q229*H229</f>
        <v>0.19139999999999999</v>
      </c>
      <c r="S229" s="195">
        <v>0</v>
      </c>
      <c r="T229" s="196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97" t="s">
        <v>135</v>
      </c>
      <c r="AT229" s="197" t="s">
        <v>130</v>
      </c>
      <c r="AU229" s="197" t="s">
        <v>90</v>
      </c>
      <c r="AY229" s="17" t="s">
        <v>128</v>
      </c>
      <c r="BE229" s="198">
        <f>IF(N229="základní",J229,0)</f>
        <v>0</v>
      </c>
      <c r="BF229" s="198">
        <f>IF(N229="snížená",J229,0)</f>
        <v>0</v>
      </c>
      <c r="BG229" s="198">
        <f>IF(N229="zákl. přenesená",J229,0)</f>
        <v>0</v>
      </c>
      <c r="BH229" s="198">
        <f>IF(N229="sníž. přenesená",J229,0)</f>
        <v>0</v>
      </c>
      <c r="BI229" s="198">
        <f>IF(N229="nulová",J229,0)</f>
        <v>0</v>
      </c>
      <c r="BJ229" s="17" t="s">
        <v>88</v>
      </c>
      <c r="BK229" s="198">
        <f>ROUND(I229*H229,2)</f>
        <v>0</v>
      </c>
      <c r="BL229" s="17" t="s">
        <v>135</v>
      </c>
      <c r="BM229" s="197" t="s">
        <v>260</v>
      </c>
    </row>
    <row r="230" spans="1:65" s="14" customFormat="1" x14ac:dyDescent="0.2">
      <c r="B230" s="214"/>
      <c r="C230" s="215"/>
      <c r="D230" s="199" t="s">
        <v>139</v>
      </c>
      <c r="E230" s="216" t="s">
        <v>1</v>
      </c>
      <c r="F230" s="217" t="s">
        <v>261</v>
      </c>
      <c r="G230" s="215"/>
      <c r="H230" s="218">
        <v>17.399999999999999</v>
      </c>
      <c r="I230" s="219"/>
      <c r="J230" s="215"/>
      <c r="K230" s="215"/>
      <c r="L230" s="220"/>
      <c r="M230" s="221"/>
      <c r="N230" s="222"/>
      <c r="O230" s="222"/>
      <c r="P230" s="222"/>
      <c r="Q230" s="222"/>
      <c r="R230" s="222"/>
      <c r="S230" s="222"/>
      <c r="T230" s="223"/>
      <c r="AT230" s="224" t="s">
        <v>139</v>
      </c>
      <c r="AU230" s="224" t="s">
        <v>90</v>
      </c>
      <c r="AV230" s="14" t="s">
        <v>90</v>
      </c>
      <c r="AW230" s="14" t="s">
        <v>36</v>
      </c>
      <c r="AX230" s="14" t="s">
        <v>88</v>
      </c>
      <c r="AY230" s="224" t="s">
        <v>128</v>
      </c>
    </row>
    <row r="231" spans="1:65" s="2" customFormat="1" ht="16.5" customHeight="1" x14ac:dyDescent="0.2">
      <c r="A231" s="34"/>
      <c r="B231" s="35"/>
      <c r="C231" s="236" t="s">
        <v>262</v>
      </c>
      <c r="D231" s="236" t="s">
        <v>263</v>
      </c>
      <c r="E231" s="237" t="s">
        <v>264</v>
      </c>
      <c r="F231" s="238" t="s">
        <v>265</v>
      </c>
      <c r="G231" s="239" t="s">
        <v>222</v>
      </c>
      <c r="H231" s="240">
        <v>17.399999999999999</v>
      </c>
      <c r="I231" s="241"/>
      <c r="J231" s="242">
        <f>ROUND(I231*H231,2)</f>
        <v>0</v>
      </c>
      <c r="K231" s="238" t="s">
        <v>1</v>
      </c>
      <c r="L231" s="243"/>
      <c r="M231" s="244" t="s">
        <v>1</v>
      </c>
      <c r="N231" s="245" t="s">
        <v>46</v>
      </c>
      <c r="O231" s="71"/>
      <c r="P231" s="195">
        <f>O231*H231</f>
        <v>0</v>
      </c>
      <c r="Q231" s="195">
        <v>3.2870000000000003E-2</v>
      </c>
      <c r="R231" s="195">
        <f>Q231*H231</f>
        <v>0.57193800000000006</v>
      </c>
      <c r="S231" s="195">
        <v>0</v>
      </c>
      <c r="T231" s="196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97" t="s">
        <v>177</v>
      </c>
      <c r="AT231" s="197" t="s">
        <v>263</v>
      </c>
      <c r="AU231" s="197" t="s">
        <v>90</v>
      </c>
      <c r="AY231" s="17" t="s">
        <v>128</v>
      </c>
      <c r="BE231" s="198">
        <f>IF(N231="základní",J231,0)</f>
        <v>0</v>
      </c>
      <c r="BF231" s="198">
        <f>IF(N231="snížená",J231,0)</f>
        <v>0</v>
      </c>
      <c r="BG231" s="198">
        <f>IF(N231="zákl. přenesená",J231,0)</f>
        <v>0</v>
      </c>
      <c r="BH231" s="198">
        <f>IF(N231="sníž. přenesená",J231,0)</f>
        <v>0</v>
      </c>
      <c r="BI231" s="198">
        <f>IF(N231="nulová",J231,0)</f>
        <v>0</v>
      </c>
      <c r="BJ231" s="17" t="s">
        <v>88</v>
      </c>
      <c r="BK231" s="198">
        <f>ROUND(I231*H231,2)</f>
        <v>0</v>
      </c>
      <c r="BL231" s="17" t="s">
        <v>135</v>
      </c>
      <c r="BM231" s="197" t="s">
        <v>266</v>
      </c>
    </row>
    <row r="232" spans="1:65" s="2" customFormat="1" ht="37.9" customHeight="1" x14ac:dyDescent="0.2">
      <c r="A232" s="34"/>
      <c r="B232" s="35"/>
      <c r="C232" s="186" t="s">
        <v>267</v>
      </c>
      <c r="D232" s="186" t="s">
        <v>130</v>
      </c>
      <c r="E232" s="187" t="s">
        <v>268</v>
      </c>
      <c r="F232" s="188" t="s">
        <v>269</v>
      </c>
      <c r="G232" s="189" t="s">
        <v>133</v>
      </c>
      <c r="H232" s="190">
        <v>1511.29</v>
      </c>
      <c r="I232" s="191"/>
      <c r="J232" s="192">
        <f>ROUND(I232*H232,2)</f>
        <v>0</v>
      </c>
      <c r="K232" s="188" t="s">
        <v>134</v>
      </c>
      <c r="L232" s="39"/>
      <c r="M232" s="193" t="s">
        <v>1</v>
      </c>
      <c r="N232" s="194" t="s">
        <v>46</v>
      </c>
      <c r="O232" s="71"/>
      <c r="P232" s="195">
        <f>O232*H232</f>
        <v>0</v>
      </c>
      <c r="Q232" s="195">
        <v>5.8E-4</v>
      </c>
      <c r="R232" s="195">
        <f>Q232*H232</f>
        <v>0.8765482</v>
      </c>
      <c r="S232" s="195">
        <v>0</v>
      </c>
      <c r="T232" s="196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97" t="s">
        <v>135</v>
      </c>
      <c r="AT232" s="197" t="s">
        <v>130</v>
      </c>
      <c r="AU232" s="197" t="s">
        <v>90</v>
      </c>
      <c r="AY232" s="17" t="s">
        <v>128</v>
      </c>
      <c r="BE232" s="198">
        <f>IF(N232="základní",J232,0)</f>
        <v>0</v>
      </c>
      <c r="BF232" s="198">
        <f>IF(N232="snížená",J232,0)</f>
        <v>0</v>
      </c>
      <c r="BG232" s="198">
        <f>IF(N232="zákl. přenesená",J232,0)</f>
        <v>0</v>
      </c>
      <c r="BH232" s="198">
        <f>IF(N232="sníž. přenesená",J232,0)</f>
        <v>0</v>
      </c>
      <c r="BI232" s="198">
        <f>IF(N232="nulová",J232,0)</f>
        <v>0</v>
      </c>
      <c r="BJ232" s="17" t="s">
        <v>88</v>
      </c>
      <c r="BK232" s="198">
        <f>ROUND(I232*H232,2)</f>
        <v>0</v>
      </c>
      <c r="BL232" s="17" t="s">
        <v>135</v>
      </c>
      <c r="BM232" s="197" t="s">
        <v>270</v>
      </c>
    </row>
    <row r="233" spans="1:65" s="13" customFormat="1" x14ac:dyDescent="0.2">
      <c r="B233" s="204"/>
      <c r="C233" s="205"/>
      <c r="D233" s="199" t="s">
        <v>139</v>
      </c>
      <c r="E233" s="206" t="s">
        <v>1</v>
      </c>
      <c r="F233" s="207" t="s">
        <v>140</v>
      </c>
      <c r="G233" s="205"/>
      <c r="H233" s="206" t="s">
        <v>1</v>
      </c>
      <c r="I233" s="208"/>
      <c r="J233" s="205"/>
      <c r="K233" s="205"/>
      <c r="L233" s="209"/>
      <c r="M233" s="210"/>
      <c r="N233" s="211"/>
      <c r="O233" s="211"/>
      <c r="P233" s="211"/>
      <c r="Q233" s="211"/>
      <c r="R233" s="211"/>
      <c r="S233" s="211"/>
      <c r="T233" s="212"/>
      <c r="AT233" s="213" t="s">
        <v>139</v>
      </c>
      <c r="AU233" s="213" t="s">
        <v>90</v>
      </c>
      <c r="AV233" s="13" t="s">
        <v>88</v>
      </c>
      <c r="AW233" s="13" t="s">
        <v>36</v>
      </c>
      <c r="AX233" s="13" t="s">
        <v>81</v>
      </c>
      <c r="AY233" s="213" t="s">
        <v>128</v>
      </c>
    </row>
    <row r="234" spans="1:65" s="13" customFormat="1" x14ac:dyDescent="0.2">
      <c r="B234" s="204"/>
      <c r="C234" s="205"/>
      <c r="D234" s="199" t="s">
        <v>139</v>
      </c>
      <c r="E234" s="206" t="s">
        <v>1</v>
      </c>
      <c r="F234" s="207" t="s">
        <v>235</v>
      </c>
      <c r="G234" s="205"/>
      <c r="H234" s="206" t="s">
        <v>1</v>
      </c>
      <c r="I234" s="208"/>
      <c r="J234" s="205"/>
      <c r="K234" s="205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139</v>
      </c>
      <c r="AU234" s="213" t="s">
        <v>90</v>
      </c>
      <c r="AV234" s="13" t="s">
        <v>88</v>
      </c>
      <c r="AW234" s="13" t="s">
        <v>36</v>
      </c>
      <c r="AX234" s="13" t="s">
        <v>81</v>
      </c>
      <c r="AY234" s="213" t="s">
        <v>128</v>
      </c>
    </row>
    <row r="235" spans="1:65" s="14" customFormat="1" x14ac:dyDescent="0.2">
      <c r="B235" s="214"/>
      <c r="C235" s="215"/>
      <c r="D235" s="199" t="s">
        <v>139</v>
      </c>
      <c r="E235" s="216" t="s">
        <v>1</v>
      </c>
      <c r="F235" s="217" t="s">
        <v>271</v>
      </c>
      <c r="G235" s="215"/>
      <c r="H235" s="218">
        <v>1511.29</v>
      </c>
      <c r="I235" s="219"/>
      <c r="J235" s="215"/>
      <c r="K235" s="215"/>
      <c r="L235" s="220"/>
      <c r="M235" s="221"/>
      <c r="N235" s="222"/>
      <c r="O235" s="222"/>
      <c r="P235" s="222"/>
      <c r="Q235" s="222"/>
      <c r="R235" s="222"/>
      <c r="S235" s="222"/>
      <c r="T235" s="223"/>
      <c r="AT235" s="224" t="s">
        <v>139</v>
      </c>
      <c r="AU235" s="224" t="s">
        <v>90</v>
      </c>
      <c r="AV235" s="14" t="s">
        <v>90</v>
      </c>
      <c r="AW235" s="14" t="s">
        <v>36</v>
      </c>
      <c r="AX235" s="14" t="s">
        <v>88</v>
      </c>
      <c r="AY235" s="224" t="s">
        <v>128</v>
      </c>
    </row>
    <row r="236" spans="1:65" s="2" customFormat="1" ht="37.9" customHeight="1" x14ac:dyDescent="0.2">
      <c r="A236" s="34"/>
      <c r="B236" s="35"/>
      <c r="C236" s="186" t="s">
        <v>272</v>
      </c>
      <c r="D236" s="186" t="s">
        <v>130</v>
      </c>
      <c r="E236" s="187" t="s">
        <v>273</v>
      </c>
      <c r="F236" s="188" t="s">
        <v>274</v>
      </c>
      <c r="G236" s="189" t="s">
        <v>133</v>
      </c>
      <c r="H236" s="190">
        <v>57.04</v>
      </c>
      <c r="I236" s="191"/>
      <c r="J236" s="192">
        <f>ROUND(I236*H236,2)</f>
        <v>0</v>
      </c>
      <c r="K236" s="188" t="s">
        <v>134</v>
      </c>
      <c r="L236" s="39"/>
      <c r="M236" s="193" t="s">
        <v>1</v>
      </c>
      <c r="N236" s="194" t="s">
        <v>46</v>
      </c>
      <c r="O236" s="71"/>
      <c r="P236" s="195">
        <f>O236*H236</f>
        <v>0</v>
      </c>
      <c r="Q236" s="195">
        <v>5.9000000000000003E-4</v>
      </c>
      <c r="R236" s="195">
        <f>Q236*H236</f>
        <v>3.3653599999999999E-2</v>
      </c>
      <c r="S236" s="195">
        <v>0</v>
      </c>
      <c r="T236" s="196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97" t="s">
        <v>135</v>
      </c>
      <c r="AT236" s="197" t="s">
        <v>130</v>
      </c>
      <c r="AU236" s="197" t="s">
        <v>90</v>
      </c>
      <c r="AY236" s="17" t="s">
        <v>128</v>
      </c>
      <c r="BE236" s="198">
        <f>IF(N236="základní",J236,0)</f>
        <v>0</v>
      </c>
      <c r="BF236" s="198">
        <f>IF(N236="snížená",J236,0)</f>
        <v>0</v>
      </c>
      <c r="BG236" s="198">
        <f>IF(N236="zákl. přenesená",J236,0)</f>
        <v>0</v>
      </c>
      <c r="BH236" s="198">
        <f>IF(N236="sníž. přenesená",J236,0)</f>
        <v>0</v>
      </c>
      <c r="BI236" s="198">
        <f>IF(N236="nulová",J236,0)</f>
        <v>0</v>
      </c>
      <c r="BJ236" s="17" t="s">
        <v>88</v>
      </c>
      <c r="BK236" s="198">
        <f>ROUND(I236*H236,2)</f>
        <v>0</v>
      </c>
      <c r="BL236" s="17" t="s">
        <v>135</v>
      </c>
      <c r="BM236" s="197" t="s">
        <v>275</v>
      </c>
    </row>
    <row r="237" spans="1:65" s="2" customFormat="1" ht="37.9" customHeight="1" x14ac:dyDescent="0.2">
      <c r="A237" s="34"/>
      <c r="B237" s="35"/>
      <c r="C237" s="186" t="s">
        <v>276</v>
      </c>
      <c r="D237" s="186" t="s">
        <v>130</v>
      </c>
      <c r="E237" s="187" t="s">
        <v>277</v>
      </c>
      <c r="F237" s="188" t="s">
        <v>278</v>
      </c>
      <c r="G237" s="189" t="s">
        <v>133</v>
      </c>
      <c r="H237" s="190">
        <v>1511.29</v>
      </c>
      <c r="I237" s="191"/>
      <c r="J237" s="192">
        <f>ROUND(I237*H237,2)</f>
        <v>0</v>
      </c>
      <c r="K237" s="188" t="s">
        <v>134</v>
      </c>
      <c r="L237" s="39"/>
      <c r="M237" s="193" t="s">
        <v>1</v>
      </c>
      <c r="N237" s="194" t="s">
        <v>46</v>
      </c>
      <c r="O237" s="71"/>
      <c r="P237" s="195">
        <f>O237*H237</f>
        <v>0</v>
      </c>
      <c r="Q237" s="195">
        <v>0</v>
      </c>
      <c r="R237" s="195">
        <f>Q237*H237</f>
        <v>0</v>
      </c>
      <c r="S237" s="195">
        <v>0</v>
      </c>
      <c r="T237" s="196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97" t="s">
        <v>135</v>
      </c>
      <c r="AT237" s="197" t="s">
        <v>130</v>
      </c>
      <c r="AU237" s="197" t="s">
        <v>90</v>
      </c>
      <c r="AY237" s="17" t="s">
        <v>128</v>
      </c>
      <c r="BE237" s="198">
        <f>IF(N237="základní",J237,0)</f>
        <v>0</v>
      </c>
      <c r="BF237" s="198">
        <f>IF(N237="snížená",J237,0)</f>
        <v>0</v>
      </c>
      <c r="BG237" s="198">
        <f>IF(N237="zákl. přenesená",J237,0)</f>
        <v>0</v>
      </c>
      <c r="BH237" s="198">
        <f>IF(N237="sníž. přenesená",J237,0)</f>
        <v>0</v>
      </c>
      <c r="BI237" s="198">
        <f>IF(N237="nulová",J237,0)</f>
        <v>0</v>
      </c>
      <c r="BJ237" s="17" t="s">
        <v>88</v>
      </c>
      <c r="BK237" s="198">
        <f>ROUND(I237*H237,2)</f>
        <v>0</v>
      </c>
      <c r="BL237" s="17" t="s">
        <v>135</v>
      </c>
      <c r="BM237" s="197" t="s">
        <v>279</v>
      </c>
    </row>
    <row r="238" spans="1:65" s="2" customFormat="1" ht="37.9" customHeight="1" x14ac:dyDescent="0.2">
      <c r="A238" s="34"/>
      <c r="B238" s="35"/>
      <c r="C238" s="186" t="s">
        <v>280</v>
      </c>
      <c r="D238" s="186" t="s">
        <v>130</v>
      </c>
      <c r="E238" s="187" t="s">
        <v>281</v>
      </c>
      <c r="F238" s="188" t="s">
        <v>282</v>
      </c>
      <c r="G238" s="189" t="s">
        <v>133</v>
      </c>
      <c r="H238" s="190">
        <v>57.04</v>
      </c>
      <c r="I238" s="191"/>
      <c r="J238" s="192">
        <f>ROUND(I238*H238,2)</f>
        <v>0</v>
      </c>
      <c r="K238" s="188" t="s">
        <v>134</v>
      </c>
      <c r="L238" s="39"/>
      <c r="M238" s="193" t="s">
        <v>1</v>
      </c>
      <c r="N238" s="194" t="s">
        <v>46</v>
      </c>
      <c r="O238" s="71"/>
      <c r="P238" s="195">
        <f>O238*H238</f>
        <v>0</v>
      </c>
      <c r="Q238" s="195">
        <v>0</v>
      </c>
      <c r="R238" s="195">
        <f>Q238*H238</f>
        <v>0</v>
      </c>
      <c r="S238" s="195">
        <v>0</v>
      </c>
      <c r="T238" s="196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97" t="s">
        <v>135</v>
      </c>
      <c r="AT238" s="197" t="s">
        <v>130</v>
      </c>
      <c r="AU238" s="197" t="s">
        <v>90</v>
      </c>
      <c r="AY238" s="17" t="s">
        <v>128</v>
      </c>
      <c r="BE238" s="198">
        <f>IF(N238="základní",J238,0)</f>
        <v>0</v>
      </c>
      <c r="BF238" s="198">
        <f>IF(N238="snížená",J238,0)</f>
        <v>0</v>
      </c>
      <c r="BG238" s="198">
        <f>IF(N238="zákl. přenesená",J238,0)</f>
        <v>0</v>
      </c>
      <c r="BH238" s="198">
        <f>IF(N238="sníž. přenesená",J238,0)</f>
        <v>0</v>
      </c>
      <c r="BI238" s="198">
        <f>IF(N238="nulová",J238,0)</f>
        <v>0</v>
      </c>
      <c r="BJ238" s="17" t="s">
        <v>88</v>
      </c>
      <c r="BK238" s="198">
        <f>ROUND(I238*H238,2)</f>
        <v>0</v>
      </c>
      <c r="BL238" s="17" t="s">
        <v>135</v>
      </c>
      <c r="BM238" s="197" t="s">
        <v>283</v>
      </c>
    </row>
    <row r="239" spans="1:65" s="2" customFormat="1" ht="55.5" customHeight="1" x14ac:dyDescent="0.2">
      <c r="A239" s="34"/>
      <c r="B239" s="35"/>
      <c r="C239" s="186" t="s">
        <v>284</v>
      </c>
      <c r="D239" s="186" t="s">
        <v>130</v>
      </c>
      <c r="E239" s="187" t="s">
        <v>285</v>
      </c>
      <c r="F239" s="188" t="s">
        <v>286</v>
      </c>
      <c r="G239" s="189" t="s">
        <v>233</v>
      </c>
      <c r="H239" s="190">
        <v>99.262</v>
      </c>
      <c r="I239" s="191"/>
      <c r="J239" s="192">
        <f>ROUND(I239*H239,2)</f>
        <v>0</v>
      </c>
      <c r="K239" s="188" t="s">
        <v>134</v>
      </c>
      <c r="L239" s="39"/>
      <c r="M239" s="193" t="s">
        <v>1</v>
      </c>
      <c r="N239" s="194" t="s">
        <v>46</v>
      </c>
      <c r="O239" s="71"/>
      <c r="P239" s="195">
        <f>O239*H239</f>
        <v>0</v>
      </c>
      <c r="Q239" s="195">
        <v>0</v>
      </c>
      <c r="R239" s="195">
        <f>Q239*H239</f>
        <v>0</v>
      </c>
      <c r="S239" s="195">
        <v>0</v>
      </c>
      <c r="T239" s="196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97" t="s">
        <v>135</v>
      </c>
      <c r="AT239" s="197" t="s">
        <v>130</v>
      </c>
      <c r="AU239" s="197" t="s">
        <v>90</v>
      </c>
      <c r="AY239" s="17" t="s">
        <v>128</v>
      </c>
      <c r="BE239" s="198">
        <f>IF(N239="základní",J239,0)</f>
        <v>0</v>
      </c>
      <c r="BF239" s="198">
        <f>IF(N239="snížená",J239,0)</f>
        <v>0</v>
      </c>
      <c r="BG239" s="198">
        <f>IF(N239="zákl. přenesená",J239,0)</f>
        <v>0</v>
      </c>
      <c r="BH239" s="198">
        <f>IF(N239="sníž. přenesená",J239,0)</f>
        <v>0</v>
      </c>
      <c r="BI239" s="198">
        <f>IF(N239="nulová",J239,0)</f>
        <v>0</v>
      </c>
      <c r="BJ239" s="17" t="s">
        <v>88</v>
      </c>
      <c r="BK239" s="198">
        <f>ROUND(I239*H239,2)</f>
        <v>0</v>
      </c>
      <c r="BL239" s="17" t="s">
        <v>135</v>
      </c>
      <c r="BM239" s="197" t="s">
        <v>287</v>
      </c>
    </row>
    <row r="240" spans="1:65" s="14" customFormat="1" x14ac:dyDescent="0.2">
      <c r="B240" s="214"/>
      <c r="C240" s="215"/>
      <c r="D240" s="199" t="s">
        <v>139</v>
      </c>
      <c r="E240" s="216" t="s">
        <v>1</v>
      </c>
      <c r="F240" s="217" t="s">
        <v>288</v>
      </c>
      <c r="G240" s="215"/>
      <c r="H240" s="218">
        <v>99.262</v>
      </c>
      <c r="I240" s="219"/>
      <c r="J240" s="215"/>
      <c r="K240" s="215"/>
      <c r="L240" s="220"/>
      <c r="M240" s="221"/>
      <c r="N240" s="222"/>
      <c r="O240" s="222"/>
      <c r="P240" s="222"/>
      <c r="Q240" s="222"/>
      <c r="R240" s="222"/>
      <c r="S240" s="222"/>
      <c r="T240" s="223"/>
      <c r="AT240" s="224" t="s">
        <v>139</v>
      </c>
      <c r="AU240" s="224" t="s">
        <v>90</v>
      </c>
      <c r="AV240" s="14" t="s">
        <v>90</v>
      </c>
      <c r="AW240" s="14" t="s">
        <v>36</v>
      </c>
      <c r="AX240" s="14" t="s">
        <v>88</v>
      </c>
      <c r="AY240" s="224" t="s">
        <v>128</v>
      </c>
    </row>
    <row r="241" spans="1:65" s="2" customFormat="1" ht="62.65" customHeight="1" x14ac:dyDescent="0.2">
      <c r="A241" s="34"/>
      <c r="B241" s="35"/>
      <c r="C241" s="186" t="s">
        <v>289</v>
      </c>
      <c r="D241" s="186" t="s">
        <v>130</v>
      </c>
      <c r="E241" s="187" t="s">
        <v>290</v>
      </c>
      <c r="F241" s="188" t="s">
        <v>291</v>
      </c>
      <c r="G241" s="189" t="s">
        <v>233</v>
      </c>
      <c r="H241" s="190">
        <v>992.62</v>
      </c>
      <c r="I241" s="191"/>
      <c r="J241" s="192">
        <f>ROUND(I241*H241,2)</f>
        <v>0</v>
      </c>
      <c r="K241" s="188" t="s">
        <v>134</v>
      </c>
      <c r="L241" s="39"/>
      <c r="M241" s="193" t="s">
        <v>1</v>
      </c>
      <c r="N241" s="194" t="s">
        <v>46</v>
      </c>
      <c r="O241" s="71"/>
      <c r="P241" s="195">
        <f>O241*H241</f>
        <v>0</v>
      </c>
      <c r="Q241" s="195">
        <v>0</v>
      </c>
      <c r="R241" s="195">
        <f>Q241*H241</f>
        <v>0</v>
      </c>
      <c r="S241" s="195">
        <v>0</v>
      </c>
      <c r="T241" s="196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97" t="s">
        <v>135</v>
      </c>
      <c r="AT241" s="197" t="s">
        <v>130</v>
      </c>
      <c r="AU241" s="197" t="s">
        <v>90</v>
      </c>
      <c r="AY241" s="17" t="s">
        <v>128</v>
      </c>
      <c r="BE241" s="198">
        <f>IF(N241="základní",J241,0)</f>
        <v>0</v>
      </c>
      <c r="BF241" s="198">
        <f>IF(N241="snížená",J241,0)</f>
        <v>0</v>
      </c>
      <c r="BG241" s="198">
        <f>IF(N241="zákl. přenesená",J241,0)</f>
        <v>0</v>
      </c>
      <c r="BH241" s="198">
        <f>IF(N241="sníž. přenesená",J241,0)</f>
        <v>0</v>
      </c>
      <c r="BI241" s="198">
        <f>IF(N241="nulová",J241,0)</f>
        <v>0</v>
      </c>
      <c r="BJ241" s="17" t="s">
        <v>88</v>
      </c>
      <c r="BK241" s="198">
        <f>ROUND(I241*H241,2)</f>
        <v>0</v>
      </c>
      <c r="BL241" s="17" t="s">
        <v>135</v>
      </c>
      <c r="BM241" s="197" t="s">
        <v>292</v>
      </c>
    </row>
    <row r="242" spans="1:65" s="14" customFormat="1" x14ac:dyDescent="0.2">
      <c r="B242" s="214"/>
      <c r="C242" s="215"/>
      <c r="D242" s="199" t="s">
        <v>139</v>
      </c>
      <c r="E242" s="216" t="s">
        <v>1</v>
      </c>
      <c r="F242" s="217" t="s">
        <v>293</v>
      </c>
      <c r="G242" s="215"/>
      <c r="H242" s="218">
        <v>992.62</v>
      </c>
      <c r="I242" s="219"/>
      <c r="J242" s="215"/>
      <c r="K242" s="215"/>
      <c r="L242" s="220"/>
      <c r="M242" s="221"/>
      <c r="N242" s="222"/>
      <c r="O242" s="222"/>
      <c r="P242" s="222"/>
      <c r="Q242" s="222"/>
      <c r="R242" s="222"/>
      <c r="S242" s="222"/>
      <c r="T242" s="223"/>
      <c r="AT242" s="224" t="s">
        <v>139</v>
      </c>
      <c r="AU242" s="224" t="s">
        <v>90</v>
      </c>
      <c r="AV242" s="14" t="s">
        <v>90</v>
      </c>
      <c r="AW242" s="14" t="s">
        <v>36</v>
      </c>
      <c r="AX242" s="14" t="s">
        <v>88</v>
      </c>
      <c r="AY242" s="224" t="s">
        <v>128</v>
      </c>
    </row>
    <row r="243" spans="1:65" s="2" customFormat="1" ht="55.5" customHeight="1" x14ac:dyDescent="0.2">
      <c r="A243" s="34"/>
      <c r="B243" s="35"/>
      <c r="C243" s="186" t="s">
        <v>294</v>
      </c>
      <c r="D243" s="186" t="s">
        <v>130</v>
      </c>
      <c r="E243" s="187" t="s">
        <v>295</v>
      </c>
      <c r="F243" s="188" t="s">
        <v>296</v>
      </c>
      <c r="G243" s="189" t="s">
        <v>233</v>
      </c>
      <c r="H243" s="190">
        <v>99.262</v>
      </c>
      <c r="I243" s="191"/>
      <c r="J243" s="192">
        <f>ROUND(I243*H243,2)</f>
        <v>0</v>
      </c>
      <c r="K243" s="188" t="s">
        <v>134</v>
      </c>
      <c r="L243" s="39"/>
      <c r="M243" s="193" t="s">
        <v>1</v>
      </c>
      <c r="N243" s="194" t="s">
        <v>46</v>
      </c>
      <c r="O243" s="71"/>
      <c r="P243" s="195">
        <f>O243*H243</f>
        <v>0</v>
      </c>
      <c r="Q243" s="195">
        <v>0</v>
      </c>
      <c r="R243" s="195">
        <f>Q243*H243</f>
        <v>0</v>
      </c>
      <c r="S243" s="195">
        <v>0</v>
      </c>
      <c r="T243" s="196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97" t="s">
        <v>135</v>
      </c>
      <c r="AT243" s="197" t="s">
        <v>130</v>
      </c>
      <c r="AU243" s="197" t="s">
        <v>90</v>
      </c>
      <c r="AY243" s="17" t="s">
        <v>128</v>
      </c>
      <c r="BE243" s="198">
        <f>IF(N243="základní",J243,0)</f>
        <v>0</v>
      </c>
      <c r="BF243" s="198">
        <f>IF(N243="snížená",J243,0)</f>
        <v>0</v>
      </c>
      <c r="BG243" s="198">
        <f>IF(N243="zákl. přenesená",J243,0)</f>
        <v>0</v>
      </c>
      <c r="BH243" s="198">
        <f>IF(N243="sníž. přenesená",J243,0)</f>
        <v>0</v>
      </c>
      <c r="BI243" s="198">
        <f>IF(N243="nulová",J243,0)</f>
        <v>0</v>
      </c>
      <c r="BJ243" s="17" t="s">
        <v>88</v>
      </c>
      <c r="BK243" s="198">
        <f>ROUND(I243*H243,2)</f>
        <v>0</v>
      </c>
      <c r="BL243" s="17" t="s">
        <v>135</v>
      </c>
      <c r="BM243" s="197" t="s">
        <v>297</v>
      </c>
    </row>
    <row r="244" spans="1:65" s="2" customFormat="1" ht="62.65" customHeight="1" x14ac:dyDescent="0.2">
      <c r="A244" s="34"/>
      <c r="B244" s="35"/>
      <c r="C244" s="186" t="s">
        <v>298</v>
      </c>
      <c r="D244" s="186" t="s">
        <v>130</v>
      </c>
      <c r="E244" s="187" t="s">
        <v>299</v>
      </c>
      <c r="F244" s="188" t="s">
        <v>300</v>
      </c>
      <c r="G244" s="189" t="s">
        <v>233</v>
      </c>
      <c r="H244" s="190">
        <v>992.62</v>
      </c>
      <c r="I244" s="191"/>
      <c r="J244" s="192">
        <f>ROUND(I244*H244,2)</f>
        <v>0</v>
      </c>
      <c r="K244" s="188" t="s">
        <v>134</v>
      </c>
      <c r="L244" s="39"/>
      <c r="M244" s="193" t="s">
        <v>1</v>
      </c>
      <c r="N244" s="194" t="s">
        <v>46</v>
      </c>
      <c r="O244" s="71"/>
      <c r="P244" s="195">
        <f>O244*H244</f>
        <v>0</v>
      </c>
      <c r="Q244" s="195">
        <v>0</v>
      </c>
      <c r="R244" s="195">
        <f>Q244*H244</f>
        <v>0</v>
      </c>
      <c r="S244" s="195">
        <v>0</v>
      </c>
      <c r="T244" s="196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97" t="s">
        <v>135</v>
      </c>
      <c r="AT244" s="197" t="s">
        <v>130</v>
      </c>
      <c r="AU244" s="197" t="s">
        <v>90</v>
      </c>
      <c r="AY244" s="17" t="s">
        <v>128</v>
      </c>
      <c r="BE244" s="198">
        <f>IF(N244="základní",J244,0)</f>
        <v>0</v>
      </c>
      <c r="BF244" s="198">
        <f>IF(N244="snížená",J244,0)</f>
        <v>0</v>
      </c>
      <c r="BG244" s="198">
        <f>IF(N244="zákl. přenesená",J244,0)</f>
        <v>0</v>
      </c>
      <c r="BH244" s="198">
        <f>IF(N244="sníž. přenesená",J244,0)</f>
        <v>0</v>
      </c>
      <c r="BI244" s="198">
        <f>IF(N244="nulová",J244,0)</f>
        <v>0</v>
      </c>
      <c r="BJ244" s="17" t="s">
        <v>88</v>
      </c>
      <c r="BK244" s="198">
        <f>ROUND(I244*H244,2)</f>
        <v>0</v>
      </c>
      <c r="BL244" s="17" t="s">
        <v>135</v>
      </c>
      <c r="BM244" s="197" t="s">
        <v>301</v>
      </c>
    </row>
    <row r="245" spans="1:65" s="14" customFormat="1" x14ac:dyDescent="0.2">
      <c r="B245" s="214"/>
      <c r="C245" s="215"/>
      <c r="D245" s="199" t="s">
        <v>139</v>
      </c>
      <c r="E245" s="216" t="s">
        <v>1</v>
      </c>
      <c r="F245" s="217" t="s">
        <v>293</v>
      </c>
      <c r="G245" s="215"/>
      <c r="H245" s="218">
        <v>992.62</v>
      </c>
      <c r="I245" s="219"/>
      <c r="J245" s="215"/>
      <c r="K245" s="215"/>
      <c r="L245" s="220"/>
      <c r="M245" s="221"/>
      <c r="N245" s="222"/>
      <c r="O245" s="222"/>
      <c r="P245" s="222"/>
      <c r="Q245" s="222"/>
      <c r="R245" s="222"/>
      <c r="S245" s="222"/>
      <c r="T245" s="223"/>
      <c r="AT245" s="224" t="s">
        <v>139</v>
      </c>
      <c r="AU245" s="224" t="s">
        <v>90</v>
      </c>
      <c r="AV245" s="14" t="s">
        <v>90</v>
      </c>
      <c r="AW245" s="14" t="s">
        <v>36</v>
      </c>
      <c r="AX245" s="14" t="s">
        <v>88</v>
      </c>
      <c r="AY245" s="224" t="s">
        <v>128</v>
      </c>
    </row>
    <row r="246" spans="1:65" s="2" customFormat="1" ht="62.65" customHeight="1" x14ac:dyDescent="0.2">
      <c r="A246" s="34"/>
      <c r="B246" s="35"/>
      <c r="C246" s="186" t="s">
        <v>302</v>
      </c>
      <c r="D246" s="186" t="s">
        <v>130</v>
      </c>
      <c r="E246" s="187" t="s">
        <v>303</v>
      </c>
      <c r="F246" s="188" t="s">
        <v>304</v>
      </c>
      <c r="G246" s="189" t="s">
        <v>233</v>
      </c>
      <c r="H246" s="190">
        <v>384.43200000000002</v>
      </c>
      <c r="I246" s="191"/>
      <c r="J246" s="192">
        <f>ROUND(I246*H246,2)</f>
        <v>0</v>
      </c>
      <c r="K246" s="188" t="s">
        <v>134</v>
      </c>
      <c r="L246" s="39"/>
      <c r="M246" s="193" t="s">
        <v>1</v>
      </c>
      <c r="N246" s="194" t="s">
        <v>46</v>
      </c>
      <c r="O246" s="71"/>
      <c r="P246" s="195">
        <f>O246*H246</f>
        <v>0</v>
      </c>
      <c r="Q246" s="195">
        <v>0</v>
      </c>
      <c r="R246" s="195">
        <f>Q246*H246</f>
        <v>0</v>
      </c>
      <c r="S246" s="195">
        <v>0</v>
      </c>
      <c r="T246" s="196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97" t="s">
        <v>135</v>
      </c>
      <c r="AT246" s="197" t="s">
        <v>130</v>
      </c>
      <c r="AU246" s="197" t="s">
        <v>90</v>
      </c>
      <c r="AY246" s="17" t="s">
        <v>128</v>
      </c>
      <c r="BE246" s="198">
        <f>IF(N246="základní",J246,0)</f>
        <v>0</v>
      </c>
      <c r="BF246" s="198">
        <f>IF(N246="snížená",J246,0)</f>
        <v>0</v>
      </c>
      <c r="BG246" s="198">
        <f>IF(N246="zákl. přenesená",J246,0)</f>
        <v>0</v>
      </c>
      <c r="BH246" s="198">
        <f>IF(N246="sníž. přenesená",J246,0)</f>
        <v>0</v>
      </c>
      <c r="BI246" s="198">
        <f>IF(N246="nulová",J246,0)</f>
        <v>0</v>
      </c>
      <c r="BJ246" s="17" t="s">
        <v>88</v>
      </c>
      <c r="BK246" s="198">
        <f>ROUND(I246*H246,2)</f>
        <v>0</v>
      </c>
      <c r="BL246" s="17" t="s">
        <v>135</v>
      </c>
      <c r="BM246" s="197" t="s">
        <v>305</v>
      </c>
    </row>
    <row r="247" spans="1:65" s="13" customFormat="1" x14ac:dyDescent="0.2">
      <c r="B247" s="204"/>
      <c r="C247" s="205"/>
      <c r="D247" s="199" t="s">
        <v>139</v>
      </c>
      <c r="E247" s="206" t="s">
        <v>1</v>
      </c>
      <c r="F247" s="207" t="s">
        <v>306</v>
      </c>
      <c r="G247" s="205"/>
      <c r="H247" s="206" t="s">
        <v>1</v>
      </c>
      <c r="I247" s="208"/>
      <c r="J247" s="205"/>
      <c r="K247" s="205"/>
      <c r="L247" s="209"/>
      <c r="M247" s="210"/>
      <c r="N247" s="211"/>
      <c r="O247" s="211"/>
      <c r="P247" s="211"/>
      <c r="Q247" s="211"/>
      <c r="R247" s="211"/>
      <c r="S247" s="211"/>
      <c r="T247" s="212"/>
      <c r="AT247" s="213" t="s">
        <v>139</v>
      </c>
      <c r="AU247" s="213" t="s">
        <v>90</v>
      </c>
      <c r="AV247" s="13" t="s">
        <v>88</v>
      </c>
      <c r="AW247" s="13" t="s">
        <v>36</v>
      </c>
      <c r="AX247" s="13" t="s">
        <v>81</v>
      </c>
      <c r="AY247" s="213" t="s">
        <v>128</v>
      </c>
    </row>
    <row r="248" spans="1:65" s="14" customFormat="1" x14ac:dyDescent="0.2">
      <c r="B248" s="214"/>
      <c r="C248" s="215"/>
      <c r="D248" s="199" t="s">
        <v>139</v>
      </c>
      <c r="E248" s="216" t="s">
        <v>1</v>
      </c>
      <c r="F248" s="217" t="s">
        <v>307</v>
      </c>
      <c r="G248" s="215"/>
      <c r="H248" s="218">
        <v>384.43200000000002</v>
      </c>
      <c r="I248" s="219"/>
      <c r="J248" s="215"/>
      <c r="K248" s="215"/>
      <c r="L248" s="220"/>
      <c r="M248" s="221"/>
      <c r="N248" s="222"/>
      <c r="O248" s="222"/>
      <c r="P248" s="222"/>
      <c r="Q248" s="222"/>
      <c r="R248" s="222"/>
      <c r="S248" s="222"/>
      <c r="T248" s="223"/>
      <c r="AT248" s="224" t="s">
        <v>139</v>
      </c>
      <c r="AU248" s="224" t="s">
        <v>90</v>
      </c>
      <c r="AV248" s="14" t="s">
        <v>90</v>
      </c>
      <c r="AW248" s="14" t="s">
        <v>36</v>
      </c>
      <c r="AX248" s="14" t="s">
        <v>88</v>
      </c>
      <c r="AY248" s="224" t="s">
        <v>128</v>
      </c>
    </row>
    <row r="249" spans="1:65" s="2" customFormat="1" ht="62.65" customHeight="1" x14ac:dyDescent="0.2">
      <c r="A249" s="34"/>
      <c r="B249" s="35"/>
      <c r="C249" s="186" t="s">
        <v>308</v>
      </c>
      <c r="D249" s="186" t="s">
        <v>130</v>
      </c>
      <c r="E249" s="187" t="s">
        <v>309</v>
      </c>
      <c r="F249" s="188" t="s">
        <v>310</v>
      </c>
      <c r="G249" s="189" t="s">
        <v>233</v>
      </c>
      <c r="H249" s="190">
        <v>384.43200000000002</v>
      </c>
      <c r="I249" s="191"/>
      <c r="J249" s="192">
        <f>ROUND(I249*H249,2)</f>
        <v>0</v>
      </c>
      <c r="K249" s="188" t="s">
        <v>134</v>
      </c>
      <c r="L249" s="39"/>
      <c r="M249" s="193" t="s">
        <v>1</v>
      </c>
      <c r="N249" s="194" t="s">
        <v>46</v>
      </c>
      <c r="O249" s="71"/>
      <c r="P249" s="195">
        <f>O249*H249</f>
        <v>0</v>
      </c>
      <c r="Q249" s="195">
        <v>0</v>
      </c>
      <c r="R249" s="195">
        <f>Q249*H249</f>
        <v>0</v>
      </c>
      <c r="S249" s="195">
        <v>0</v>
      </c>
      <c r="T249" s="196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97" t="s">
        <v>135</v>
      </c>
      <c r="AT249" s="197" t="s">
        <v>130</v>
      </c>
      <c r="AU249" s="197" t="s">
        <v>90</v>
      </c>
      <c r="AY249" s="17" t="s">
        <v>128</v>
      </c>
      <c r="BE249" s="198">
        <f>IF(N249="základní",J249,0)</f>
        <v>0</v>
      </c>
      <c r="BF249" s="198">
        <f>IF(N249="snížená",J249,0)</f>
        <v>0</v>
      </c>
      <c r="BG249" s="198">
        <f>IF(N249="zákl. přenesená",J249,0)</f>
        <v>0</v>
      </c>
      <c r="BH249" s="198">
        <f>IF(N249="sníž. přenesená",J249,0)</f>
        <v>0</v>
      </c>
      <c r="BI249" s="198">
        <f>IF(N249="nulová",J249,0)</f>
        <v>0</v>
      </c>
      <c r="BJ249" s="17" t="s">
        <v>88</v>
      </c>
      <c r="BK249" s="198">
        <f>ROUND(I249*H249,2)</f>
        <v>0</v>
      </c>
      <c r="BL249" s="17" t="s">
        <v>135</v>
      </c>
      <c r="BM249" s="197" t="s">
        <v>311</v>
      </c>
    </row>
    <row r="250" spans="1:65" s="13" customFormat="1" x14ac:dyDescent="0.2">
      <c r="B250" s="204"/>
      <c r="C250" s="205"/>
      <c r="D250" s="199" t="s">
        <v>139</v>
      </c>
      <c r="E250" s="206" t="s">
        <v>1</v>
      </c>
      <c r="F250" s="207" t="s">
        <v>306</v>
      </c>
      <c r="G250" s="205"/>
      <c r="H250" s="206" t="s">
        <v>1</v>
      </c>
      <c r="I250" s="208"/>
      <c r="J250" s="205"/>
      <c r="K250" s="205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139</v>
      </c>
      <c r="AU250" s="213" t="s">
        <v>90</v>
      </c>
      <c r="AV250" s="13" t="s">
        <v>88</v>
      </c>
      <c r="AW250" s="13" t="s">
        <v>36</v>
      </c>
      <c r="AX250" s="13" t="s">
        <v>81</v>
      </c>
      <c r="AY250" s="213" t="s">
        <v>128</v>
      </c>
    </row>
    <row r="251" spans="1:65" s="14" customFormat="1" x14ac:dyDescent="0.2">
      <c r="B251" s="214"/>
      <c r="C251" s="215"/>
      <c r="D251" s="199" t="s">
        <v>139</v>
      </c>
      <c r="E251" s="216" t="s">
        <v>1</v>
      </c>
      <c r="F251" s="217" t="s">
        <v>307</v>
      </c>
      <c r="G251" s="215"/>
      <c r="H251" s="218">
        <v>384.43200000000002</v>
      </c>
      <c r="I251" s="219"/>
      <c r="J251" s="215"/>
      <c r="K251" s="215"/>
      <c r="L251" s="220"/>
      <c r="M251" s="221"/>
      <c r="N251" s="222"/>
      <c r="O251" s="222"/>
      <c r="P251" s="222"/>
      <c r="Q251" s="222"/>
      <c r="R251" s="222"/>
      <c r="S251" s="222"/>
      <c r="T251" s="223"/>
      <c r="AT251" s="224" t="s">
        <v>139</v>
      </c>
      <c r="AU251" s="224" t="s">
        <v>90</v>
      </c>
      <c r="AV251" s="14" t="s">
        <v>90</v>
      </c>
      <c r="AW251" s="14" t="s">
        <v>36</v>
      </c>
      <c r="AX251" s="14" t="s">
        <v>88</v>
      </c>
      <c r="AY251" s="224" t="s">
        <v>128</v>
      </c>
    </row>
    <row r="252" spans="1:65" s="2" customFormat="1" ht="44.25" customHeight="1" x14ac:dyDescent="0.2">
      <c r="A252" s="34"/>
      <c r="B252" s="35"/>
      <c r="C252" s="186" t="s">
        <v>312</v>
      </c>
      <c r="D252" s="186" t="s">
        <v>130</v>
      </c>
      <c r="E252" s="187" t="s">
        <v>313</v>
      </c>
      <c r="F252" s="188" t="s">
        <v>314</v>
      </c>
      <c r="G252" s="189" t="s">
        <v>315</v>
      </c>
      <c r="H252" s="190">
        <v>1383.9559999999999</v>
      </c>
      <c r="I252" s="191"/>
      <c r="J252" s="192">
        <f>ROUND(I252*H252,2)</f>
        <v>0</v>
      </c>
      <c r="K252" s="188" t="s">
        <v>134</v>
      </c>
      <c r="L252" s="39"/>
      <c r="M252" s="193" t="s">
        <v>1</v>
      </c>
      <c r="N252" s="194" t="s">
        <v>46</v>
      </c>
      <c r="O252" s="71"/>
      <c r="P252" s="195">
        <f>O252*H252</f>
        <v>0</v>
      </c>
      <c r="Q252" s="195">
        <v>0</v>
      </c>
      <c r="R252" s="195">
        <f>Q252*H252</f>
        <v>0</v>
      </c>
      <c r="S252" s="195">
        <v>0</v>
      </c>
      <c r="T252" s="196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97" t="s">
        <v>135</v>
      </c>
      <c r="AT252" s="197" t="s">
        <v>130</v>
      </c>
      <c r="AU252" s="197" t="s">
        <v>90</v>
      </c>
      <c r="AY252" s="17" t="s">
        <v>128</v>
      </c>
      <c r="BE252" s="198">
        <f>IF(N252="základní",J252,0)</f>
        <v>0</v>
      </c>
      <c r="BF252" s="198">
        <f>IF(N252="snížená",J252,0)</f>
        <v>0</v>
      </c>
      <c r="BG252" s="198">
        <f>IF(N252="zákl. přenesená",J252,0)</f>
        <v>0</v>
      </c>
      <c r="BH252" s="198">
        <f>IF(N252="sníž. přenesená",J252,0)</f>
        <v>0</v>
      </c>
      <c r="BI252" s="198">
        <f>IF(N252="nulová",J252,0)</f>
        <v>0</v>
      </c>
      <c r="BJ252" s="17" t="s">
        <v>88</v>
      </c>
      <c r="BK252" s="198">
        <f>ROUND(I252*H252,2)</f>
        <v>0</v>
      </c>
      <c r="BL252" s="17" t="s">
        <v>135</v>
      </c>
      <c r="BM252" s="197" t="s">
        <v>316</v>
      </c>
    </row>
    <row r="253" spans="1:65" s="14" customFormat="1" x14ac:dyDescent="0.2">
      <c r="B253" s="214"/>
      <c r="C253" s="215"/>
      <c r="D253" s="199" t="s">
        <v>139</v>
      </c>
      <c r="E253" s="216" t="s">
        <v>1</v>
      </c>
      <c r="F253" s="217" t="s">
        <v>317</v>
      </c>
      <c r="G253" s="215"/>
      <c r="H253" s="218">
        <v>691.97799999999995</v>
      </c>
      <c r="I253" s="219"/>
      <c r="J253" s="215"/>
      <c r="K253" s="215"/>
      <c r="L253" s="220"/>
      <c r="M253" s="221"/>
      <c r="N253" s="222"/>
      <c r="O253" s="222"/>
      <c r="P253" s="222"/>
      <c r="Q253" s="222"/>
      <c r="R253" s="222"/>
      <c r="S253" s="222"/>
      <c r="T253" s="223"/>
      <c r="AT253" s="224" t="s">
        <v>139</v>
      </c>
      <c r="AU253" s="224" t="s">
        <v>90</v>
      </c>
      <c r="AV253" s="14" t="s">
        <v>90</v>
      </c>
      <c r="AW253" s="14" t="s">
        <v>36</v>
      </c>
      <c r="AX253" s="14" t="s">
        <v>81</v>
      </c>
      <c r="AY253" s="224" t="s">
        <v>128</v>
      </c>
    </row>
    <row r="254" spans="1:65" s="14" customFormat="1" x14ac:dyDescent="0.2">
      <c r="B254" s="214"/>
      <c r="C254" s="215"/>
      <c r="D254" s="199" t="s">
        <v>139</v>
      </c>
      <c r="E254" s="216" t="s">
        <v>1</v>
      </c>
      <c r="F254" s="217" t="s">
        <v>317</v>
      </c>
      <c r="G254" s="215"/>
      <c r="H254" s="218">
        <v>691.97799999999995</v>
      </c>
      <c r="I254" s="219"/>
      <c r="J254" s="215"/>
      <c r="K254" s="215"/>
      <c r="L254" s="220"/>
      <c r="M254" s="221"/>
      <c r="N254" s="222"/>
      <c r="O254" s="222"/>
      <c r="P254" s="222"/>
      <c r="Q254" s="222"/>
      <c r="R254" s="222"/>
      <c r="S254" s="222"/>
      <c r="T254" s="223"/>
      <c r="AT254" s="224" t="s">
        <v>139</v>
      </c>
      <c r="AU254" s="224" t="s">
        <v>90</v>
      </c>
      <c r="AV254" s="14" t="s">
        <v>90</v>
      </c>
      <c r="AW254" s="14" t="s">
        <v>36</v>
      </c>
      <c r="AX254" s="14" t="s">
        <v>81</v>
      </c>
      <c r="AY254" s="224" t="s">
        <v>128</v>
      </c>
    </row>
    <row r="255" spans="1:65" s="15" customFormat="1" x14ac:dyDescent="0.2">
      <c r="B255" s="225"/>
      <c r="C255" s="226"/>
      <c r="D255" s="199" t="s">
        <v>139</v>
      </c>
      <c r="E255" s="227" t="s">
        <v>1</v>
      </c>
      <c r="F255" s="228" t="s">
        <v>155</v>
      </c>
      <c r="G255" s="226"/>
      <c r="H255" s="229">
        <v>1383.9559999999999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AT255" s="235" t="s">
        <v>139</v>
      </c>
      <c r="AU255" s="235" t="s">
        <v>90</v>
      </c>
      <c r="AV255" s="15" t="s">
        <v>135</v>
      </c>
      <c r="AW255" s="15" t="s">
        <v>36</v>
      </c>
      <c r="AX255" s="15" t="s">
        <v>88</v>
      </c>
      <c r="AY255" s="235" t="s">
        <v>128</v>
      </c>
    </row>
    <row r="256" spans="1:65" s="2" customFormat="1" ht="44.25" customHeight="1" x14ac:dyDescent="0.2">
      <c r="A256" s="34"/>
      <c r="B256" s="35"/>
      <c r="C256" s="186" t="s">
        <v>318</v>
      </c>
      <c r="D256" s="186" t="s">
        <v>130</v>
      </c>
      <c r="E256" s="187" t="s">
        <v>319</v>
      </c>
      <c r="F256" s="188" t="s">
        <v>320</v>
      </c>
      <c r="G256" s="189" t="s">
        <v>233</v>
      </c>
      <c r="H256" s="190">
        <v>329.77</v>
      </c>
      <c r="I256" s="191"/>
      <c r="J256" s="192">
        <f>ROUND(I256*H256,2)</f>
        <v>0</v>
      </c>
      <c r="K256" s="188" t="s">
        <v>134</v>
      </c>
      <c r="L256" s="39"/>
      <c r="M256" s="193" t="s">
        <v>1</v>
      </c>
      <c r="N256" s="194" t="s">
        <v>46</v>
      </c>
      <c r="O256" s="71"/>
      <c r="P256" s="195">
        <f>O256*H256</f>
        <v>0</v>
      </c>
      <c r="Q256" s="195">
        <v>0</v>
      </c>
      <c r="R256" s="195">
        <f>Q256*H256</f>
        <v>0</v>
      </c>
      <c r="S256" s="195">
        <v>0</v>
      </c>
      <c r="T256" s="196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97" t="s">
        <v>135</v>
      </c>
      <c r="AT256" s="197" t="s">
        <v>130</v>
      </c>
      <c r="AU256" s="197" t="s">
        <v>90</v>
      </c>
      <c r="AY256" s="17" t="s">
        <v>128</v>
      </c>
      <c r="BE256" s="198">
        <f>IF(N256="základní",J256,0)</f>
        <v>0</v>
      </c>
      <c r="BF256" s="198">
        <f>IF(N256="snížená",J256,0)</f>
        <v>0</v>
      </c>
      <c r="BG256" s="198">
        <f>IF(N256="zákl. přenesená",J256,0)</f>
        <v>0</v>
      </c>
      <c r="BH256" s="198">
        <f>IF(N256="sníž. přenesená",J256,0)</f>
        <v>0</v>
      </c>
      <c r="BI256" s="198">
        <f>IF(N256="nulová",J256,0)</f>
        <v>0</v>
      </c>
      <c r="BJ256" s="17" t="s">
        <v>88</v>
      </c>
      <c r="BK256" s="198">
        <f>ROUND(I256*H256,2)</f>
        <v>0</v>
      </c>
      <c r="BL256" s="17" t="s">
        <v>135</v>
      </c>
      <c r="BM256" s="197" t="s">
        <v>321</v>
      </c>
    </row>
    <row r="257" spans="1:65" s="13" customFormat="1" x14ac:dyDescent="0.2">
      <c r="B257" s="204"/>
      <c r="C257" s="205"/>
      <c r="D257" s="199" t="s">
        <v>139</v>
      </c>
      <c r="E257" s="206" t="s">
        <v>1</v>
      </c>
      <c r="F257" s="207" t="s">
        <v>140</v>
      </c>
      <c r="G257" s="205"/>
      <c r="H257" s="206" t="s">
        <v>1</v>
      </c>
      <c r="I257" s="208"/>
      <c r="J257" s="205"/>
      <c r="K257" s="205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139</v>
      </c>
      <c r="AU257" s="213" t="s">
        <v>90</v>
      </c>
      <c r="AV257" s="13" t="s">
        <v>88</v>
      </c>
      <c r="AW257" s="13" t="s">
        <v>36</v>
      </c>
      <c r="AX257" s="13" t="s">
        <v>81</v>
      </c>
      <c r="AY257" s="213" t="s">
        <v>128</v>
      </c>
    </row>
    <row r="258" spans="1:65" s="13" customFormat="1" x14ac:dyDescent="0.2">
      <c r="B258" s="204"/>
      <c r="C258" s="205"/>
      <c r="D258" s="199" t="s">
        <v>139</v>
      </c>
      <c r="E258" s="206" t="s">
        <v>1</v>
      </c>
      <c r="F258" s="207" t="s">
        <v>235</v>
      </c>
      <c r="G258" s="205"/>
      <c r="H258" s="206" t="s">
        <v>1</v>
      </c>
      <c r="I258" s="208"/>
      <c r="J258" s="205"/>
      <c r="K258" s="205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139</v>
      </c>
      <c r="AU258" s="213" t="s">
        <v>90</v>
      </c>
      <c r="AV258" s="13" t="s">
        <v>88</v>
      </c>
      <c r="AW258" s="13" t="s">
        <v>36</v>
      </c>
      <c r="AX258" s="13" t="s">
        <v>81</v>
      </c>
      <c r="AY258" s="213" t="s">
        <v>128</v>
      </c>
    </row>
    <row r="259" spans="1:65" s="14" customFormat="1" x14ac:dyDescent="0.2">
      <c r="B259" s="214"/>
      <c r="C259" s="215"/>
      <c r="D259" s="199" t="s">
        <v>139</v>
      </c>
      <c r="E259" s="216" t="s">
        <v>1</v>
      </c>
      <c r="F259" s="217" t="s">
        <v>322</v>
      </c>
      <c r="G259" s="215"/>
      <c r="H259" s="218">
        <v>329.77</v>
      </c>
      <c r="I259" s="219"/>
      <c r="J259" s="215"/>
      <c r="K259" s="215"/>
      <c r="L259" s="220"/>
      <c r="M259" s="221"/>
      <c r="N259" s="222"/>
      <c r="O259" s="222"/>
      <c r="P259" s="222"/>
      <c r="Q259" s="222"/>
      <c r="R259" s="222"/>
      <c r="S259" s="222"/>
      <c r="T259" s="223"/>
      <c r="AT259" s="224" t="s">
        <v>139</v>
      </c>
      <c r="AU259" s="224" t="s">
        <v>90</v>
      </c>
      <c r="AV259" s="14" t="s">
        <v>90</v>
      </c>
      <c r="AW259" s="14" t="s">
        <v>36</v>
      </c>
      <c r="AX259" s="14" t="s">
        <v>88</v>
      </c>
      <c r="AY259" s="224" t="s">
        <v>128</v>
      </c>
    </row>
    <row r="260" spans="1:65" s="2" customFormat="1" ht="44.25" customHeight="1" x14ac:dyDescent="0.2">
      <c r="A260" s="34"/>
      <c r="B260" s="35"/>
      <c r="C260" s="186" t="s">
        <v>323</v>
      </c>
      <c r="D260" s="186" t="s">
        <v>130</v>
      </c>
      <c r="E260" s="187" t="s">
        <v>324</v>
      </c>
      <c r="F260" s="188" t="s">
        <v>325</v>
      </c>
      <c r="G260" s="189" t="s">
        <v>233</v>
      </c>
      <c r="H260" s="190">
        <v>113.16</v>
      </c>
      <c r="I260" s="191"/>
      <c r="J260" s="192">
        <f>ROUND(I260*H260,2)</f>
        <v>0</v>
      </c>
      <c r="K260" s="188" t="s">
        <v>134</v>
      </c>
      <c r="L260" s="39"/>
      <c r="M260" s="193" t="s">
        <v>1</v>
      </c>
      <c r="N260" s="194" t="s">
        <v>46</v>
      </c>
      <c r="O260" s="71"/>
      <c r="P260" s="195">
        <f>O260*H260</f>
        <v>0</v>
      </c>
      <c r="Q260" s="195">
        <v>0</v>
      </c>
      <c r="R260" s="195">
        <f>Q260*H260</f>
        <v>0</v>
      </c>
      <c r="S260" s="195">
        <v>0</v>
      </c>
      <c r="T260" s="196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97" t="s">
        <v>135</v>
      </c>
      <c r="AT260" s="197" t="s">
        <v>130</v>
      </c>
      <c r="AU260" s="197" t="s">
        <v>90</v>
      </c>
      <c r="AY260" s="17" t="s">
        <v>128</v>
      </c>
      <c r="BE260" s="198">
        <f>IF(N260="základní",J260,0)</f>
        <v>0</v>
      </c>
      <c r="BF260" s="198">
        <f>IF(N260="snížená",J260,0)</f>
        <v>0</v>
      </c>
      <c r="BG260" s="198">
        <f>IF(N260="zákl. přenesená",J260,0)</f>
        <v>0</v>
      </c>
      <c r="BH260" s="198">
        <f>IF(N260="sníž. přenesená",J260,0)</f>
        <v>0</v>
      </c>
      <c r="BI260" s="198">
        <f>IF(N260="nulová",J260,0)</f>
        <v>0</v>
      </c>
      <c r="BJ260" s="17" t="s">
        <v>88</v>
      </c>
      <c r="BK260" s="198">
        <f>ROUND(I260*H260,2)</f>
        <v>0</v>
      </c>
      <c r="BL260" s="17" t="s">
        <v>135</v>
      </c>
      <c r="BM260" s="197" t="s">
        <v>326</v>
      </c>
    </row>
    <row r="261" spans="1:65" s="13" customFormat="1" x14ac:dyDescent="0.2">
      <c r="B261" s="204"/>
      <c r="C261" s="205"/>
      <c r="D261" s="199" t="s">
        <v>139</v>
      </c>
      <c r="E261" s="206" t="s">
        <v>1</v>
      </c>
      <c r="F261" s="207" t="s">
        <v>140</v>
      </c>
      <c r="G261" s="205"/>
      <c r="H261" s="206" t="s">
        <v>1</v>
      </c>
      <c r="I261" s="208"/>
      <c r="J261" s="205"/>
      <c r="K261" s="205"/>
      <c r="L261" s="209"/>
      <c r="M261" s="210"/>
      <c r="N261" s="211"/>
      <c r="O261" s="211"/>
      <c r="P261" s="211"/>
      <c r="Q261" s="211"/>
      <c r="R261" s="211"/>
      <c r="S261" s="211"/>
      <c r="T261" s="212"/>
      <c r="AT261" s="213" t="s">
        <v>139</v>
      </c>
      <c r="AU261" s="213" t="s">
        <v>90</v>
      </c>
      <c r="AV261" s="13" t="s">
        <v>88</v>
      </c>
      <c r="AW261" s="13" t="s">
        <v>36</v>
      </c>
      <c r="AX261" s="13" t="s">
        <v>81</v>
      </c>
      <c r="AY261" s="213" t="s">
        <v>128</v>
      </c>
    </row>
    <row r="262" spans="1:65" s="13" customFormat="1" x14ac:dyDescent="0.2">
      <c r="B262" s="204"/>
      <c r="C262" s="205"/>
      <c r="D262" s="199" t="s">
        <v>139</v>
      </c>
      <c r="E262" s="206" t="s">
        <v>1</v>
      </c>
      <c r="F262" s="207" t="s">
        <v>235</v>
      </c>
      <c r="G262" s="205"/>
      <c r="H262" s="206" t="s">
        <v>1</v>
      </c>
      <c r="I262" s="208"/>
      <c r="J262" s="205"/>
      <c r="K262" s="205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139</v>
      </c>
      <c r="AU262" s="213" t="s">
        <v>90</v>
      </c>
      <c r="AV262" s="13" t="s">
        <v>88</v>
      </c>
      <c r="AW262" s="13" t="s">
        <v>36</v>
      </c>
      <c r="AX262" s="13" t="s">
        <v>81</v>
      </c>
      <c r="AY262" s="213" t="s">
        <v>128</v>
      </c>
    </row>
    <row r="263" spans="1:65" s="14" customFormat="1" x14ac:dyDescent="0.2">
      <c r="B263" s="214"/>
      <c r="C263" s="215"/>
      <c r="D263" s="199" t="s">
        <v>139</v>
      </c>
      <c r="E263" s="216" t="s">
        <v>1</v>
      </c>
      <c r="F263" s="217" t="s">
        <v>327</v>
      </c>
      <c r="G263" s="215"/>
      <c r="H263" s="218">
        <v>113.16</v>
      </c>
      <c r="I263" s="219"/>
      <c r="J263" s="215"/>
      <c r="K263" s="215"/>
      <c r="L263" s="220"/>
      <c r="M263" s="221"/>
      <c r="N263" s="222"/>
      <c r="O263" s="222"/>
      <c r="P263" s="222"/>
      <c r="Q263" s="222"/>
      <c r="R263" s="222"/>
      <c r="S263" s="222"/>
      <c r="T263" s="223"/>
      <c r="AT263" s="224" t="s">
        <v>139</v>
      </c>
      <c r="AU263" s="224" t="s">
        <v>90</v>
      </c>
      <c r="AV263" s="14" t="s">
        <v>90</v>
      </c>
      <c r="AW263" s="14" t="s">
        <v>36</v>
      </c>
      <c r="AX263" s="14" t="s">
        <v>88</v>
      </c>
      <c r="AY263" s="224" t="s">
        <v>128</v>
      </c>
    </row>
    <row r="264" spans="1:65" s="2" customFormat="1" ht="16.5" customHeight="1" x14ac:dyDescent="0.2">
      <c r="A264" s="34"/>
      <c r="B264" s="35"/>
      <c r="C264" s="236" t="s">
        <v>328</v>
      </c>
      <c r="D264" s="236" t="s">
        <v>263</v>
      </c>
      <c r="E264" s="237" t="s">
        <v>329</v>
      </c>
      <c r="F264" s="238" t="s">
        <v>330</v>
      </c>
      <c r="G264" s="239" t="s">
        <v>315</v>
      </c>
      <c r="H264" s="240">
        <v>885.86</v>
      </c>
      <c r="I264" s="241"/>
      <c r="J264" s="242">
        <f>ROUND(I264*H264,2)</f>
        <v>0</v>
      </c>
      <c r="K264" s="238" t="s">
        <v>134</v>
      </c>
      <c r="L264" s="243"/>
      <c r="M264" s="244" t="s">
        <v>1</v>
      </c>
      <c r="N264" s="245" t="s">
        <v>46</v>
      </c>
      <c r="O264" s="71"/>
      <c r="P264" s="195">
        <f>O264*H264</f>
        <v>0</v>
      </c>
      <c r="Q264" s="195">
        <v>1</v>
      </c>
      <c r="R264" s="195">
        <f>Q264*H264</f>
        <v>885.86</v>
      </c>
      <c r="S264" s="195">
        <v>0</v>
      </c>
      <c r="T264" s="196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97" t="s">
        <v>177</v>
      </c>
      <c r="AT264" s="197" t="s">
        <v>263</v>
      </c>
      <c r="AU264" s="197" t="s">
        <v>90</v>
      </c>
      <c r="AY264" s="17" t="s">
        <v>128</v>
      </c>
      <c r="BE264" s="198">
        <f>IF(N264="základní",J264,0)</f>
        <v>0</v>
      </c>
      <c r="BF264" s="198">
        <f>IF(N264="snížená",J264,0)</f>
        <v>0</v>
      </c>
      <c r="BG264" s="198">
        <f>IF(N264="zákl. přenesená",J264,0)</f>
        <v>0</v>
      </c>
      <c r="BH264" s="198">
        <f>IF(N264="sníž. přenesená",J264,0)</f>
        <v>0</v>
      </c>
      <c r="BI264" s="198">
        <f>IF(N264="nulová",J264,0)</f>
        <v>0</v>
      </c>
      <c r="BJ264" s="17" t="s">
        <v>88</v>
      </c>
      <c r="BK264" s="198">
        <f>ROUND(I264*H264,2)</f>
        <v>0</v>
      </c>
      <c r="BL264" s="17" t="s">
        <v>135</v>
      </c>
      <c r="BM264" s="197" t="s">
        <v>331</v>
      </c>
    </row>
    <row r="265" spans="1:65" s="2" customFormat="1" ht="19.5" x14ac:dyDescent="0.2">
      <c r="A265" s="34"/>
      <c r="B265" s="35"/>
      <c r="C265" s="36"/>
      <c r="D265" s="199" t="s">
        <v>137</v>
      </c>
      <c r="E265" s="36"/>
      <c r="F265" s="200" t="s">
        <v>332</v>
      </c>
      <c r="G265" s="36"/>
      <c r="H265" s="36"/>
      <c r="I265" s="201"/>
      <c r="J265" s="36"/>
      <c r="K265" s="36"/>
      <c r="L265" s="39"/>
      <c r="M265" s="202"/>
      <c r="N265" s="203"/>
      <c r="O265" s="71"/>
      <c r="P265" s="71"/>
      <c r="Q265" s="71"/>
      <c r="R265" s="71"/>
      <c r="S265" s="71"/>
      <c r="T265" s="72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137</v>
      </c>
      <c r="AU265" s="17" t="s">
        <v>90</v>
      </c>
    </row>
    <row r="266" spans="1:65" s="14" customFormat="1" x14ac:dyDescent="0.2">
      <c r="B266" s="214"/>
      <c r="C266" s="215"/>
      <c r="D266" s="199" t="s">
        <v>139</v>
      </c>
      <c r="E266" s="216" t="s">
        <v>1</v>
      </c>
      <c r="F266" s="217" t="s">
        <v>333</v>
      </c>
      <c r="G266" s="215"/>
      <c r="H266" s="218">
        <v>226.32</v>
      </c>
      <c r="I266" s="219"/>
      <c r="J266" s="215"/>
      <c r="K266" s="215"/>
      <c r="L266" s="220"/>
      <c r="M266" s="221"/>
      <c r="N266" s="222"/>
      <c r="O266" s="222"/>
      <c r="P266" s="222"/>
      <c r="Q266" s="222"/>
      <c r="R266" s="222"/>
      <c r="S266" s="222"/>
      <c r="T266" s="223"/>
      <c r="AT266" s="224" t="s">
        <v>139</v>
      </c>
      <c r="AU266" s="224" t="s">
        <v>90</v>
      </c>
      <c r="AV266" s="14" t="s">
        <v>90</v>
      </c>
      <c r="AW266" s="14" t="s">
        <v>36</v>
      </c>
      <c r="AX266" s="14" t="s">
        <v>81</v>
      </c>
      <c r="AY266" s="224" t="s">
        <v>128</v>
      </c>
    </row>
    <row r="267" spans="1:65" s="14" customFormat="1" x14ac:dyDescent="0.2">
      <c r="B267" s="214"/>
      <c r="C267" s="215"/>
      <c r="D267" s="199" t="s">
        <v>139</v>
      </c>
      <c r="E267" s="216" t="s">
        <v>1</v>
      </c>
      <c r="F267" s="217" t="s">
        <v>334</v>
      </c>
      <c r="G267" s="215"/>
      <c r="H267" s="218">
        <v>659.54</v>
      </c>
      <c r="I267" s="219"/>
      <c r="J267" s="215"/>
      <c r="K267" s="215"/>
      <c r="L267" s="220"/>
      <c r="M267" s="221"/>
      <c r="N267" s="222"/>
      <c r="O267" s="222"/>
      <c r="P267" s="222"/>
      <c r="Q267" s="222"/>
      <c r="R267" s="222"/>
      <c r="S267" s="222"/>
      <c r="T267" s="223"/>
      <c r="AT267" s="224" t="s">
        <v>139</v>
      </c>
      <c r="AU267" s="224" t="s">
        <v>90</v>
      </c>
      <c r="AV267" s="14" t="s">
        <v>90</v>
      </c>
      <c r="AW267" s="14" t="s">
        <v>36</v>
      </c>
      <c r="AX267" s="14" t="s">
        <v>81</v>
      </c>
      <c r="AY267" s="224" t="s">
        <v>128</v>
      </c>
    </row>
    <row r="268" spans="1:65" s="15" customFormat="1" x14ac:dyDescent="0.2">
      <c r="B268" s="225"/>
      <c r="C268" s="226"/>
      <c r="D268" s="199" t="s">
        <v>139</v>
      </c>
      <c r="E268" s="227" t="s">
        <v>1</v>
      </c>
      <c r="F268" s="228" t="s">
        <v>155</v>
      </c>
      <c r="G268" s="226"/>
      <c r="H268" s="229">
        <v>885.86</v>
      </c>
      <c r="I268" s="230"/>
      <c r="J268" s="226"/>
      <c r="K268" s="226"/>
      <c r="L268" s="231"/>
      <c r="M268" s="232"/>
      <c r="N268" s="233"/>
      <c r="O268" s="233"/>
      <c r="P268" s="233"/>
      <c r="Q268" s="233"/>
      <c r="R268" s="233"/>
      <c r="S268" s="233"/>
      <c r="T268" s="234"/>
      <c r="AT268" s="235" t="s">
        <v>139</v>
      </c>
      <c r="AU268" s="235" t="s">
        <v>90</v>
      </c>
      <c r="AV268" s="15" t="s">
        <v>135</v>
      </c>
      <c r="AW268" s="15" t="s">
        <v>36</v>
      </c>
      <c r="AX268" s="15" t="s">
        <v>88</v>
      </c>
      <c r="AY268" s="235" t="s">
        <v>128</v>
      </c>
    </row>
    <row r="269" spans="1:65" s="2" customFormat="1" ht="66.75" customHeight="1" x14ac:dyDescent="0.2">
      <c r="A269" s="34"/>
      <c r="B269" s="35"/>
      <c r="C269" s="186" t="s">
        <v>335</v>
      </c>
      <c r="D269" s="186" t="s">
        <v>130</v>
      </c>
      <c r="E269" s="187" t="s">
        <v>336</v>
      </c>
      <c r="F269" s="188" t="s">
        <v>337</v>
      </c>
      <c r="G269" s="189" t="s">
        <v>233</v>
      </c>
      <c r="H269" s="190">
        <v>53.11</v>
      </c>
      <c r="I269" s="191"/>
      <c r="J269" s="192">
        <f>ROUND(I269*H269,2)</f>
        <v>0</v>
      </c>
      <c r="K269" s="188" t="s">
        <v>134</v>
      </c>
      <c r="L269" s="39"/>
      <c r="M269" s="193" t="s">
        <v>1</v>
      </c>
      <c r="N269" s="194" t="s">
        <v>46</v>
      </c>
      <c r="O269" s="71"/>
      <c r="P269" s="195">
        <f>O269*H269</f>
        <v>0</v>
      </c>
      <c r="Q269" s="195">
        <v>0</v>
      </c>
      <c r="R269" s="195">
        <f>Q269*H269</f>
        <v>0</v>
      </c>
      <c r="S269" s="195">
        <v>0</v>
      </c>
      <c r="T269" s="196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97" t="s">
        <v>135</v>
      </c>
      <c r="AT269" s="197" t="s">
        <v>130</v>
      </c>
      <c r="AU269" s="197" t="s">
        <v>90</v>
      </c>
      <c r="AY269" s="17" t="s">
        <v>128</v>
      </c>
      <c r="BE269" s="198">
        <f>IF(N269="základní",J269,0)</f>
        <v>0</v>
      </c>
      <c r="BF269" s="198">
        <f>IF(N269="snížená",J269,0)</f>
        <v>0</v>
      </c>
      <c r="BG269" s="198">
        <f>IF(N269="zákl. přenesená",J269,0)</f>
        <v>0</v>
      </c>
      <c r="BH269" s="198">
        <f>IF(N269="sníž. přenesená",J269,0)</f>
        <v>0</v>
      </c>
      <c r="BI269" s="198">
        <f>IF(N269="nulová",J269,0)</f>
        <v>0</v>
      </c>
      <c r="BJ269" s="17" t="s">
        <v>88</v>
      </c>
      <c r="BK269" s="198">
        <f>ROUND(I269*H269,2)</f>
        <v>0</v>
      </c>
      <c r="BL269" s="17" t="s">
        <v>135</v>
      </c>
      <c r="BM269" s="197" t="s">
        <v>338</v>
      </c>
    </row>
    <row r="270" spans="1:65" s="13" customFormat="1" x14ac:dyDescent="0.2">
      <c r="B270" s="204"/>
      <c r="C270" s="205"/>
      <c r="D270" s="199" t="s">
        <v>139</v>
      </c>
      <c r="E270" s="206" t="s">
        <v>1</v>
      </c>
      <c r="F270" s="207" t="s">
        <v>339</v>
      </c>
      <c r="G270" s="205"/>
      <c r="H270" s="206" t="s">
        <v>1</v>
      </c>
      <c r="I270" s="208"/>
      <c r="J270" s="205"/>
      <c r="K270" s="205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139</v>
      </c>
      <c r="AU270" s="213" t="s">
        <v>90</v>
      </c>
      <c r="AV270" s="13" t="s">
        <v>88</v>
      </c>
      <c r="AW270" s="13" t="s">
        <v>36</v>
      </c>
      <c r="AX270" s="13" t="s">
        <v>81</v>
      </c>
      <c r="AY270" s="213" t="s">
        <v>128</v>
      </c>
    </row>
    <row r="271" spans="1:65" s="13" customFormat="1" x14ac:dyDescent="0.2">
      <c r="B271" s="204"/>
      <c r="C271" s="205"/>
      <c r="D271" s="199" t="s">
        <v>139</v>
      </c>
      <c r="E271" s="206" t="s">
        <v>1</v>
      </c>
      <c r="F271" s="207" t="s">
        <v>235</v>
      </c>
      <c r="G271" s="205"/>
      <c r="H271" s="206" t="s">
        <v>1</v>
      </c>
      <c r="I271" s="208"/>
      <c r="J271" s="205"/>
      <c r="K271" s="205"/>
      <c r="L271" s="209"/>
      <c r="M271" s="210"/>
      <c r="N271" s="211"/>
      <c r="O271" s="211"/>
      <c r="P271" s="211"/>
      <c r="Q271" s="211"/>
      <c r="R271" s="211"/>
      <c r="S271" s="211"/>
      <c r="T271" s="212"/>
      <c r="AT271" s="213" t="s">
        <v>139</v>
      </c>
      <c r="AU271" s="213" t="s">
        <v>90</v>
      </c>
      <c r="AV271" s="13" t="s">
        <v>88</v>
      </c>
      <c r="AW271" s="13" t="s">
        <v>36</v>
      </c>
      <c r="AX271" s="13" t="s">
        <v>81</v>
      </c>
      <c r="AY271" s="213" t="s">
        <v>128</v>
      </c>
    </row>
    <row r="272" spans="1:65" s="14" customFormat="1" x14ac:dyDescent="0.2">
      <c r="B272" s="214"/>
      <c r="C272" s="215"/>
      <c r="D272" s="199" t="s">
        <v>139</v>
      </c>
      <c r="E272" s="216" t="s">
        <v>1</v>
      </c>
      <c r="F272" s="217" t="s">
        <v>340</v>
      </c>
      <c r="G272" s="215"/>
      <c r="H272" s="218">
        <v>53.11</v>
      </c>
      <c r="I272" s="219"/>
      <c r="J272" s="215"/>
      <c r="K272" s="215"/>
      <c r="L272" s="220"/>
      <c r="M272" s="221"/>
      <c r="N272" s="222"/>
      <c r="O272" s="222"/>
      <c r="P272" s="222"/>
      <c r="Q272" s="222"/>
      <c r="R272" s="222"/>
      <c r="S272" s="222"/>
      <c r="T272" s="223"/>
      <c r="AT272" s="224" t="s">
        <v>139</v>
      </c>
      <c r="AU272" s="224" t="s">
        <v>90</v>
      </c>
      <c r="AV272" s="14" t="s">
        <v>90</v>
      </c>
      <c r="AW272" s="14" t="s">
        <v>36</v>
      </c>
      <c r="AX272" s="14" t="s">
        <v>88</v>
      </c>
      <c r="AY272" s="224" t="s">
        <v>128</v>
      </c>
    </row>
    <row r="273" spans="1:65" s="2" customFormat="1" ht="66.75" customHeight="1" x14ac:dyDescent="0.2">
      <c r="A273" s="34"/>
      <c r="B273" s="35"/>
      <c r="C273" s="186" t="s">
        <v>341</v>
      </c>
      <c r="D273" s="186" t="s">
        <v>130</v>
      </c>
      <c r="E273" s="187" t="s">
        <v>342</v>
      </c>
      <c r="F273" s="188" t="s">
        <v>343</v>
      </c>
      <c r="G273" s="189" t="s">
        <v>233</v>
      </c>
      <c r="H273" s="190">
        <v>151.27000000000001</v>
      </c>
      <c r="I273" s="191"/>
      <c r="J273" s="192">
        <f>ROUND(I273*H273,2)</f>
        <v>0</v>
      </c>
      <c r="K273" s="188" t="s">
        <v>134</v>
      </c>
      <c r="L273" s="39"/>
      <c r="M273" s="193" t="s">
        <v>1</v>
      </c>
      <c r="N273" s="194" t="s">
        <v>46</v>
      </c>
      <c r="O273" s="71"/>
      <c r="P273" s="195">
        <f>O273*H273</f>
        <v>0</v>
      </c>
      <c r="Q273" s="195">
        <v>0</v>
      </c>
      <c r="R273" s="195">
        <f>Q273*H273</f>
        <v>0</v>
      </c>
      <c r="S273" s="195">
        <v>0</v>
      </c>
      <c r="T273" s="196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97" t="s">
        <v>135</v>
      </c>
      <c r="AT273" s="197" t="s">
        <v>130</v>
      </c>
      <c r="AU273" s="197" t="s">
        <v>90</v>
      </c>
      <c r="AY273" s="17" t="s">
        <v>128</v>
      </c>
      <c r="BE273" s="198">
        <f>IF(N273="základní",J273,0)</f>
        <v>0</v>
      </c>
      <c r="BF273" s="198">
        <f>IF(N273="snížená",J273,0)</f>
        <v>0</v>
      </c>
      <c r="BG273" s="198">
        <f>IF(N273="zákl. přenesená",J273,0)</f>
        <v>0</v>
      </c>
      <c r="BH273" s="198">
        <f>IF(N273="sníž. přenesená",J273,0)</f>
        <v>0</v>
      </c>
      <c r="BI273" s="198">
        <f>IF(N273="nulová",J273,0)</f>
        <v>0</v>
      </c>
      <c r="BJ273" s="17" t="s">
        <v>88</v>
      </c>
      <c r="BK273" s="198">
        <f>ROUND(I273*H273,2)</f>
        <v>0</v>
      </c>
      <c r="BL273" s="17" t="s">
        <v>135</v>
      </c>
      <c r="BM273" s="197" t="s">
        <v>344</v>
      </c>
    </row>
    <row r="274" spans="1:65" s="13" customFormat="1" x14ac:dyDescent="0.2">
      <c r="B274" s="204"/>
      <c r="C274" s="205"/>
      <c r="D274" s="199" t="s">
        <v>139</v>
      </c>
      <c r="E274" s="206" t="s">
        <v>1</v>
      </c>
      <c r="F274" s="207" t="s">
        <v>339</v>
      </c>
      <c r="G274" s="205"/>
      <c r="H274" s="206" t="s">
        <v>1</v>
      </c>
      <c r="I274" s="208"/>
      <c r="J274" s="205"/>
      <c r="K274" s="205"/>
      <c r="L274" s="209"/>
      <c r="M274" s="210"/>
      <c r="N274" s="211"/>
      <c r="O274" s="211"/>
      <c r="P274" s="211"/>
      <c r="Q274" s="211"/>
      <c r="R274" s="211"/>
      <c r="S274" s="211"/>
      <c r="T274" s="212"/>
      <c r="AT274" s="213" t="s">
        <v>139</v>
      </c>
      <c r="AU274" s="213" t="s">
        <v>90</v>
      </c>
      <c r="AV274" s="13" t="s">
        <v>88</v>
      </c>
      <c r="AW274" s="13" t="s">
        <v>36</v>
      </c>
      <c r="AX274" s="13" t="s">
        <v>81</v>
      </c>
      <c r="AY274" s="213" t="s">
        <v>128</v>
      </c>
    </row>
    <row r="275" spans="1:65" s="13" customFormat="1" x14ac:dyDescent="0.2">
      <c r="B275" s="204"/>
      <c r="C275" s="205"/>
      <c r="D275" s="199" t="s">
        <v>139</v>
      </c>
      <c r="E275" s="206" t="s">
        <v>1</v>
      </c>
      <c r="F275" s="207" t="s">
        <v>235</v>
      </c>
      <c r="G275" s="205"/>
      <c r="H275" s="206" t="s">
        <v>1</v>
      </c>
      <c r="I275" s="208"/>
      <c r="J275" s="205"/>
      <c r="K275" s="205"/>
      <c r="L275" s="209"/>
      <c r="M275" s="210"/>
      <c r="N275" s="211"/>
      <c r="O275" s="211"/>
      <c r="P275" s="211"/>
      <c r="Q275" s="211"/>
      <c r="R275" s="211"/>
      <c r="S275" s="211"/>
      <c r="T275" s="212"/>
      <c r="AT275" s="213" t="s">
        <v>139</v>
      </c>
      <c r="AU275" s="213" t="s">
        <v>90</v>
      </c>
      <c r="AV275" s="13" t="s">
        <v>88</v>
      </c>
      <c r="AW275" s="13" t="s">
        <v>36</v>
      </c>
      <c r="AX275" s="13" t="s">
        <v>81</v>
      </c>
      <c r="AY275" s="213" t="s">
        <v>128</v>
      </c>
    </row>
    <row r="276" spans="1:65" s="14" customFormat="1" x14ac:dyDescent="0.2">
      <c r="B276" s="214"/>
      <c r="C276" s="215"/>
      <c r="D276" s="199" t="s">
        <v>139</v>
      </c>
      <c r="E276" s="216" t="s">
        <v>1</v>
      </c>
      <c r="F276" s="217" t="s">
        <v>345</v>
      </c>
      <c r="G276" s="215"/>
      <c r="H276" s="218">
        <v>151.27000000000001</v>
      </c>
      <c r="I276" s="219"/>
      <c r="J276" s="215"/>
      <c r="K276" s="215"/>
      <c r="L276" s="220"/>
      <c r="M276" s="221"/>
      <c r="N276" s="222"/>
      <c r="O276" s="222"/>
      <c r="P276" s="222"/>
      <c r="Q276" s="222"/>
      <c r="R276" s="222"/>
      <c r="S276" s="222"/>
      <c r="T276" s="223"/>
      <c r="AT276" s="224" t="s">
        <v>139</v>
      </c>
      <c r="AU276" s="224" t="s">
        <v>90</v>
      </c>
      <c r="AV276" s="14" t="s">
        <v>90</v>
      </c>
      <c r="AW276" s="14" t="s">
        <v>36</v>
      </c>
      <c r="AX276" s="14" t="s">
        <v>88</v>
      </c>
      <c r="AY276" s="224" t="s">
        <v>128</v>
      </c>
    </row>
    <row r="277" spans="1:65" s="2" customFormat="1" ht="16.5" customHeight="1" x14ac:dyDescent="0.2">
      <c r="A277" s="34"/>
      <c r="B277" s="35"/>
      <c r="C277" s="236" t="s">
        <v>346</v>
      </c>
      <c r="D277" s="236" t="s">
        <v>263</v>
      </c>
      <c r="E277" s="237" t="s">
        <v>347</v>
      </c>
      <c r="F277" s="238" t="s">
        <v>348</v>
      </c>
      <c r="G277" s="239" t="s">
        <v>315</v>
      </c>
      <c r="H277" s="240">
        <v>817.52</v>
      </c>
      <c r="I277" s="241"/>
      <c r="J277" s="242">
        <f>ROUND(I277*H277,2)</f>
        <v>0</v>
      </c>
      <c r="K277" s="238" t="s">
        <v>134</v>
      </c>
      <c r="L277" s="243"/>
      <c r="M277" s="244" t="s">
        <v>1</v>
      </c>
      <c r="N277" s="245" t="s">
        <v>46</v>
      </c>
      <c r="O277" s="71"/>
      <c r="P277" s="195">
        <f>O277*H277</f>
        <v>0</v>
      </c>
      <c r="Q277" s="195">
        <v>1</v>
      </c>
      <c r="R277" s="195">
        <f>Q277*H277</f>
        <v>817.52</v>
      </c>
      <c r="S277" s="195">
        <v>0</v>
      </c>
      <c r="T277" s="196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97" t="s">
        <v>177</v>
      </c>
      <c r="AT277" s="197" t="s">
        <v>263</v>
      </c>
      <c r="AU277" s="197" t="s">
        <v>90</v>
      </c>
      <c r="AY277" s="17" t="s">
        <v>128</v>
      </c>
      <c r="BE277" s="198">
        <f>IF(N277="základní",J277,0)</f>
        <v>0</v>
      </c>
      <c r="BF277" s="198">
        <f>IF(N277="snížená",J277,0)</f>
        <v>0</v>
      </c>
      <c r="BG277" s="198">
        <f>IF(N277="zákl. přenesená",J277,0)</f>
        <v>0</v>
      </c>
      <c r="BH277" s="198">
        <f>IF(N277="sníž. přenesená",J277,0)</f>
        <v>0</v>
      </c>
      <c r="BI277" s="198">
        <f>IF(N277="nulová",J277,0)</f>
        <v>0</v>
      </c>
      <c r="BJ277" s="17" t="s">
        <v>88</v>
      </c>
      <c r="BK277" s="198">
        <f>ROUND(I277*H277,2)</f>
        <v>0</v>
      </c>
      <c r="BL277" s="17" t="s">
        <v>135</v>
      </c>
      <c r="BM277" s="197" t="s">
        <v>349</v>
      </c>
    </row>
    <row r="278" spans="1:65" s="2" customFormat="1" ht="19.5" x14ac:dyDescent="0.2">
      <c r="A278" s="34"/>
      <c r="B278" s="35"/>
      <c r="C278" s="36"/>
      <c r="D278" s="199" t="s">
        <v>137</v>
      </c>
      <c r="E278" s="36"/>
      <c r="F278" s="200" t="s">
        <v>350</v>
      </c>
      <c r="G278" s="36"/>
      <c r="H278" s="36"/>
      <c r="I278" s="201"/>
      <c r="J278" s="36"/>
      <c r="K278" s="36"/>
      <c r="L278" s="39"/>
      <c r="M278" s="202"/>
      <c r="N278" s="203"/>
      <c r="O278" s="71"/>
      <c r="P278" s="71"/>
      <c r="Q278" s="71"/>
      <c r="R278" s="71"/>
      <c r="S278" s="71"/>
      <c r="T278" s="72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137</v>
      </c>
      <c r="AU278" s="17" t="s">
        <v>90</v>
      </c>
    </row>
    <row r="279" spans="1:65" s="14" customFormat="1" x14ac:dyDescent="0.2">
      <c r="B279" s="214"/>
      <c r="C279" s="215"/>
      <c r="D279" s="199" t="s">
        <v>139</v>
      </c>
      <c r="E279" s="216" t="s">
        <v>1</v>
      </c>
      <c r="F279" s="217" t="s">
        <v>351</v>
      </c>
      <c r="G279" s="215"/>
      <c r="H279" s="218">
        <v>302.54000000000002</v>
      </c>
      <c r="I279" s="219"/>
      <c r="J279" s="215"/>
      <c r="K279" s="215"/>
      <c r="L279" s="220"/>
      <c r="M279" s="221"/>
      <c r="N279" s="222"/>
      <c r="O279" s="222"/>
      <c r="P279" s="222"/>
      <c r="Q279" s="222"/>
      <c r="R279" s="222"/>
      <c r="S279" s="222"/>
      <c r="T279" s="223"/>
      <c r="AT279" s="224" t="s">
        <v>139</v>
      </c>
      <c r="AU279" s="224" t="s">
        <v>90</v>
      </c>
      <c r="AV279" s="14" t="s">
        <v>90</v>
      </c>
      <c r="AW279" s="14" t="s">
        <v>36</v>
      </c>
      <c r="AX279" s="14" t="s">
        <v>81</v>
      </c>
      <c r="AY279" s="224" t="s">
        <v>128</v>
      </c>
    </row>
    <row r="280" spans="1:65" s="14" customFormat="1" x14ac:dyDescent="0.2">
      <c r="B280" s="214"/>
      <c r="C280" s="215"/>
      <c r="D280" s="199" t="s">
        <v>139</v>
      </c>
      <c r="E280" s="216" t="s">
        <v>1</v>
      </c>
      <c r="F280" s="217" t="s">
        <v>352</v>
      </c>
      <c r="G280" s="215"/>
      <c r="H280" s="218">
        <v>106.22</v>
      </c>
      <c r="I280" s="219"/>
      <c r="J280" s="215"/>
      <c r="K280" s="215"/>
      <c r="L280" s="220"/>
      <c r="M280" s="221"/>
      <c r="N280" s="222"/>
      <c r="O280" s="222"/>
      <c r="P280" s="222"/>
      <c r="Q280" s="222"/>
      <c r="R280" s="222"/>
      <c r="S280" s="222"/>
      <c r="T280" s="223"/>
      <c r="AT280" s="224" t="s">
        <v>139</v>
      </c>
      <c r="AU280" s="224" t="s">
        <v>90</v>
      </c>
      <c r="AV280" s="14" t="s">
        <v>90</v>
      </c>
      <c r="AW280" s="14" t="s">
        <v>36</v>
      </c>
      <c r="AX280" s="14" t="s">
        <v>81</v>
      </c>
      <c r="AY280" s="224" t="s">
        <v>128</v>
      </c>
    </row>
    <row r="281" spans="1:65" s="15" customFormat="1" x14ac:dyDescent="0.2">
      <c r="B281" s="225"/>
      <c r="C281" s="226"/>
      <c r="D281" s="199" t="s">
        <v>139</v>
      </c>
      <c r="E281" s="227" t="s">
        <v>1</v>
      </c>
      <c r="F281" s="228" t="s">
        <v>155</v>
      </c>
      <c r="G281" s="226"/>
      <c r="H281" s="229">
        <v>408.76</v>
      </c>
      <c r="I281" s="230"/>
      <c r="J281" s="226"/>
      <c r="K281" s="226"/>
      <c r="L281" s="231"/>
      <c r="M281" s="232"/>
      <c r="N281" s="233"/>
      <c r="O281" s="233"/>
      <c r="P281" s="233"/>
      <c r="Q281" s="233"/>
      <c r="R281" s="233"/>
      <c r="S281" s="233"/>
      <c r="T281" s="234"/>
      <c r="AT281" s="235" t="s">
        <v>139</v>
      </c>
      <c r="AU281" s="235" t="s">
        <v>90</v>
      </c>
      <c r="AV281" s="15" t="s">
        <v>135</v>
      </c>
      <c r="AW281" s="15" t="s">
        <v>36</v>
      </c>
      <c r="AX281" s="15" t="s">
        <v>88</v>
      </c>
      <c r="AY281" s="235" t="s">
        <v>128</v>
      </c>
    </row>
    <row r="282" spans="1:65" s="14" customFormat="1" x14ac:dyDescent="0.2">
      <c r="B282" s="214"/>
      <c r="C282" s="215"/>
      <c r="D282" s="199" t="s">
        <v>139</v>
      </c>
      <c r="E282" s="215"/>
      <c r="F282" s="217" t="s">
        <v>353</v>
      </c>
      <c r="G282" s="215"/>
      <c r="H282" s="218">
        <v>817.52</v>
      </c>
      <c r="I282" s="219"/>
      <c r="J282" s="215"/>
      <c r="K282" s="215"/>
      <c r="L282" s="220"/>
      <c r="M282" s="221"/>
      <c r="N282" s="222"/>
      <c r="O282" s="222"/>
      <c r="P282" s="222"/>
      <c r="Q282" s="222"/>
      <c r="R282" s="222"/>
      <c r="S282" s="222"/>
      <c r="T282" s="223"/>
      <c r="AT282" s="224" t="s">
        <v>139</v>
      </c>
      <c r="AU282" s="224" t="s">
        <v>90</v>
      </c>
      <c r="AV282" s="14" t="s">
        <v>90</v>
      </c>
      <c r="AW282" s="14" t="s">
        <v>4</v>
      </c>
      <c r="AX282" s="14" t="s">
        <v>88</v>
      </c>
      <c r="AY282" s="224" t="s">
        <v>128</v>
      </c>
    </row>
    <row r="283" spans="1:65" s="12" customFormat="1" ht="22.9" customHeight="1" x14ac:dyDescent="0.2">
      <c r="B283" s="170"/>
      <c r="C283" s="171"/>
      <c r="D283" s="172" t="s">
        <v>80</v>
      </c>
      <c r="E283" s="184" t="s">
        <v>90</v>
      </c>
      <c r="F283" s="184" t="s">
        <v>354</v>
      </c>
      <c r="G283" s="171"/>
      <c r="H283" s="171"/>
      <c r="I283" s="174"/>
      <c r="J283" s="185">
        <f>BK283</f>
        <v>0</v>
      </c>
      <c r="K283" s="171"/>
      <c r="L283" s="176"/>
      <c r="M283" s="177"/>
      <c r="N283" s="178"/>
      <c r="O283" s="178"/>
      <c r="P283" s="179">
        <f>SUM(P284:P288)</f>
        <v>0</v>
      </c>
      <c r="Q283" s="178"/>
      <c r="R283" s="179">
        <f>SUM(R284:R288)</f>
        <v>0</v>
      </c>
      <c r="S283" s="178"/>
      <c r="T283" s="180">
        <f>SUM(T284:T288)</f>
        <v>0</v>
      </c>
      <c r="AR283" s="181" t="s">
        <v>88</v>
      </c>
      <c r="AT283" s="182" t="s">
        <v>80</v>
      </c>
      <c r="AU283" s="182" t="s">
        <v>88</v>
      </c>
      <c r="AY283" s="181" t="s">
        <v>128</v>
      </c>
      <c r="BK283" s="183">
        <f>SUM(BK284:BK288)</f>
        <v>0</v>
      </c>
    </row>
    <row r="284" spans="1:65" s="2" customFormat="1" ht="44.25" customHeight="1" x14ac:dyDescent="0.2">
      <c r="A284" s="34"/>
      <c r="B284" s="35"/>
      <c r="C284" s="186" t="s">
        <v>355</v>
      </c>
      <c r="D284" s="186" t="s">
        <v>130</v>
      </c>
      <c r="E284" s="187" t="s">
        <v>356</v>
      </c>
      <c r="F284" s="188" t="s">
        <v>357</v>
      </c>
      <c r="G284" s="189" t="s">
        <v>233</v>
      </c>
      <c r="H284" s="190">
        <v>0</v>
      </c>
      <c r="I284" s="191"/>
      <c r="J284" s="192">
        <f>ROUND(I284*H284,2)</f>
        <v>0</v>
      </c>
      <c r="K284" s="188" t="s">
        <v>134</v>
      </c>
      <c r="L284" s="39"/>
      <c r="M284" s="193" t="s">
        <v>1</v>
      </c>
      <c r="N284" s="194" t="s">
        <v>46</v>
      </c>
      <c r="O284" s="71"/>
      <c r="P284" s="195">
        <f>O284*H284</f>
        <v>0</v>
      </c>
      <c r="Q284" s="195">
        <v>1.63</v>
      </c>
      <c r="R284" s="195">
        <f>Q284*H284</f>
        <v>0</v>
      </c>
      <c r="S284" s="195">
        <v>0</v>
      </c>
      <c r="T284" s="196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97" t="s">
        <v>135</v>
      </c>
      <c r="AT284" s="197" t="s">
        <v>130</v>
      </c>
      <c r="AU284" s="197" t="s">
        <v>90</v>
      </c>
      <c r="AY284" s="17" t="s">
        <v>128</v>
      </c>
      <c r="BE284" s="198">
        <f>IF(N284="základní",J284,0)</f>
        <v>0</v>
      </c>
      <c r="BF284" s="198">
        <f>IF(N284="snížená",J284,0)</f>
        <v>0</v>
      </c>
      <c r="BG284" s="198">
        <f>IF(N284="zákl. přenesená",J284,0)</f>
        <v>0</v>
      </c>
      <c r="BH284" s="198">
        <f>IF(N284="sníž. přenesená",J284,0)</f>
        <v>0</v>
      </c>
      <c r="BI284" s="198">
        <f>IF(N284="nulová",J284,0)</f>
        <v>0</v>
      </c>
      <c r="BJ284" s="17" t="s">
        <v>88</v>
      </c>
      <c r="BK284" s="198">
        <f>ROUND(I284*H284,2)</f>
        <v>0</v>
      </c>
      <c r="BL284" s="17" t="s">
        <v>135</v>
      </c>
      <c r="BM284" s="197" t="s">
        <v>358</v>
      </c>
    </row>
    <row r="285" spans="1:65" s="13" customFormat="1" x14ac:dyDescent="0.2">
      <c r="B285" s="204"/>
      <c r="C285" s="205"/>
      <c r="D285" s="199"/>
      <c r="E285" s="206" t="s">
        <v>1</v>
      </c>
      <c r="F285" s="207"/>
      <c r="G285" s="205"/>
      <c r="H285" s="206" t="s">
        <v>1</v>
      </c>
      <c r="I285" s="208"/>
      <c r="J285" s="205"/>
      <c r="K285" s="205"/>
      <c r="L285" s="209"/>
      <c r="M285" s="210"/>
      <c r="N285" s="211"/>
      <c r="O285" s="211"/>
      <c r="P285" s="211"/>
      <c r="Q285" s="211"/>
      <c r="R285" s="211"/>
      <c r="S285" s="211"/>
      <c r="T285" s="212"/>
      <c r="AT285" s="213" t="s">
        <v>139</v>
      </c>
      <c r="AU285" s="213" t="s">
        <v>90</v>
      </c>
      <c r="AV285" s="13" t="s">
        <v>88</v>
      </c>
      <c r="AW285" s="13" t="s">
        <v>36</v>
      </c>
      <c r="AX285" s="13" t="s">
        <v>81</v>
      </c>
      <c r="AY285" s="213" t="s">
        <v>128</v>
      </c>
    </row>
    <row r="286" spans="1:65" s="14" customFormat="1" x14ac:dyDescent="0.2">
      <c r="B286" s="214"/>
      <c r="C286" s="215"/>
      <c r="D286" s="199"/>
      <c r="E286" s="216" t="s">
        <v>1</v>
      </c>
      <c r="F286" s="217"/>
      <c r="G286" s="215"/>
      <c r="H286" s="218"/>
      <c r="I286" s="219"/>
      <c r="J286" s="215"/>
      <c r="K286" s="215"/>
      <c r="L286" s="220"/>
      <c r="M286" s="221"/>
      <c r="N286" s="222"/>
      <c r="O286" s="222"/>
      <c r="P286" s="222"/>
      <c r="Q286" s="222"/>
      <c r="R286" s="222"/>
      <c r="S286" s="222"/>
      <c r="T286" s="223"/>
      <c r="AT286" s="224" t="s">
        <v>139</v>
      </c>
      <c r="AU286" s="224" t="s">
        <v>90</v>
      </c>
      <c r="AV286" s="14" t="s">
        <v>90</v>
      </c>
      <c r="AW286" s="14" t="s">
        <v>36</v>
      </c>
      <c r="AX286" s="14" t="s">
        <v>88</v>
      </c>
      <c r="AY286" s="224" t="s">
        <v>128</v>
      </c>
    </row>
    <row r="287" spans="1:65" s="2" customFormat="1" ht="66.75" customHeight="1" x14ac:dyDescent="0.2">
      <c r="A287" s="34"/>
      <c r="B287" s="35"/>
      <c r="C287" s="186" t="s">
        <v>359</v>
      </c>
      <c r="D287" s="186" t="s">
        <v>130</v>
      </c>
      <c r="E287" s="187" t="s">
        <v>360</v>
      </c>
      <c r="F287" s="188" t="s">
        <v>361</v>
      </c>
      <c r="G287" s="189" t="s">
        <v>222</v>
      </c>
      <c r="H287" s="190">
        <v>0</v>
      </c>
      <c r="I287" s="191"/>
      <c r="J287" s="192">
        <f>ROUND(I287*H287,2)</f>
        <v>0</v>
      </c>
      <c r="K287" s="188" t="s">
        <v>134</v>
      </c>
      <c r="L287" s="39"/>
      <c r="M287" s="193" t="s">
        <v>1</v>
      </c>
      <c r="N287" s="194" t="s">
        <v>46</v>
      </c>
      <c r="O287" s="71"/>
      <c r="P287" s="195">
        <f>O287*H287</f>
        <v>0</v>
      </c>
      <c r="Q287" s="195">
        <v>0.23798</v>
      </c>
      <c r="R287" s="195">
        <f>Q287*H287</f>
        <v>0</v>
      </c>
      <c r="S287" s="195">
        <v>0</v>
      </c>
      <c r="T287" s="196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97" t="s">
        <v>135</v>
      </c>
      <c r="AT287" s="197" t="s">
        <v>130</v>
      </c>
      <c r="AU287" s="197" t="s">
        <v>90</v>
      </c>
      <c r="AY287" s="17" t="s">
        <v>128</v>
      </c>
      <c r="BE287" s="198">
        <f>IF(N287="základní",J287,0)</f>
        <v>0</v>
      </c>
      <c r="BF287" s="198">
        <f>IF(N287="snížená",J287,0)</f>
        <v>0</v>
      </c>
      <c r="BG287" s="198">
        <f>IF(N287="zákl. přenesená",J287,0)</f>
        <v>0</v>
      </c>
      <c r="BH287" s="198">
        <f>IF(N287="sníž. přenesená",J287,0)</f>
        <v>0</v>
      </c>
      <c r="BI287" s="198">
        <f>IF(N287="nulová",J287,0)</f>
        <v>0</v>
      </c>
      <c r="BJ287" s="17" t="s">
        <v>88</v>
      </c>
      <c r="BK287" s="198">
        <f>ROUND(I287*H287,2)</f>
        <v>0</v>
      </c>
      <c r="BL287" s="17" t="s">
        <v>135</v>
      </c>
      <c r="BM287" s="197" t="s">
        <v>362</v>
      </c>
    </row>
    <row r="288" spans="1:65" s="14" customFormat="1" x14ac:dyDescent="0.2">
      <c r="B288" s="214"/>
      <c r="C288" s="215"/>
      <c r="D288" s="199"/>
      <c r="E288" s="216" t="s">
        <v>1</v>
      </c>
      <c r="F288" s="217"/>
      <c r="G288" s="215"/>
      <c r="H288" s="218"/>
      <c r="I288" s="219"/>
      <c r="J288" s="215"/>
      <c r="K288" s="215"/>
      <c r="L288" s="220"/>
      <c r="M288" s="221"/>
      <c r="N288" s="222"/>
      <c r="O288" s="222"/>
      <c r="P288" s="222"/>
      <c r="Q288" s="222"/>
      <c r="R288" s="222"/>
      <c r="S288" s="222"/>
      <c r="T288" s="223"/>
      <c r="AT288" s="224" t="s">
        <v>139</v>
      </c>
      <c r="AU288" s="224" t="s">
        <v>90</v>
      </c>
      <c r="AV288" s="14" t="s">
        <v>90</v>
      </c>
      <c r="AW288" s="14" t="s">
        <v>36</v>
      </c>
      <c r="AX288" s="14" t="s">
        <v>88</v>
      </c>
      <c r="AY288" s="224" t="s">
        <v>128</v>
      </c>
    </row>
    <row r="289" spans="1:65" s="12" customFormat="1" ht="22.9" customHeight="1" x14ac:dyDescent="0.2">
      <c r="B289" s="170"/>
      <c r="C289" s="171"/>
      <c r="D289" s="172" t="s">
        <v>80</v>
      </c>
      <c r="E289" s="184" t="s">
        <v>148</v>
      </c>
      <c r="F289" s="184" t="s">
        <v>363</v>
      </c>
      <c r="G289" s="171"/>
      <c r="H289" s="171"/>
      <c r="I289" s="174"/>
      <c r="J289" s="185">
        <f>BK289</f>
        <v>0</v>
      </c>
      <c r="K289" s="171"/>
      <c r="L289" s="176"/>
      <c r="M289" s="177"/>
      <c r="N289" s="178"/>
      <c r="O289" s="178"/>
      <c r="P289" s="179">
        <f>SUM(P290:P292)</f>
        <v>0</v>
      </c>
      <c r="Q289" s="178"/>
      <c r="R289" s="179">
        <f>SUM(R290:R292)</f>
        <v>0</v>
      </c>
      <c r="S289" s="178"/>
      <c r="T289" s="180">
        <f>SUM(T290:T292)</f>
        <v>0</v>
      </c>
      <c r="AR289" s="181" t="s">
        <v>88</v>
      </c>
      <c r="AT289" s="182" t="s">
        <v>80</v>
      </c>
      <c r="AU289" s="182" t="s">
        <v>88</v>
      </c>
      <c r="AY289" s="181" t="s">
        <v>128</v>
      </c>
      <c r="BK289" s="183">
        <f>SUM(BK290:BK292)</f>
        <v>0</v>
      </c>
    </row>
    <row r="290" spans="1:65" s="2" customFormat="1" ht="24.2" customHeight="1" x14ac:dyDescent="0.2">
      <c r="A290" s="34"/>
      <c r="B290" s="35"/>
      <c r="C290" s="186" t="s">
        <v>364</v>
      </c>
      <c r="D290" s="186" t="s">
        <v>130</v>
      </c>
      <c r="E290" s="187" t="s">
        <v>365</v>
      </c>
      <c r="F290" s="188" t="s">
        <v>366</v>
      </c>
      <c r="G290" s="189" t="s">
        <v>233</v>
      </c>
      <c r="H290" s="190">
        <v>2.6349999999999998</v>
      </c>
      <c r="I290" s="191"/>
      <c r="J290" s="192">
        <f>ROUND(I290*H290,2)</f>
        <v>0</v>
      </c>
      <c r="K290" s="188" t="s">
        <v>1</v>
      </c>
      <c r="L290" s="39"/>
      <c r="M290" s="193" t="s">
        <v>1</v>
      </c>
      <c r="N290" s="194" t="s">
        <v>46</v>
      </c>
      <c r="O290" s="71"/>
      <c r="P290" s="195">
        <f>O290*H290</f>
        <v>0</v>
      </c>
      <c r="Q290" s="195">
        <v>0</v>
      </c>
      <c r="R290" s="195">
        <f>Q290*H290</f>
        <v>0</v>
      </c>
      <c r="S290" s="195">
        <v>0</v>
      </c>
      <c r="T290" s="196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97" t="s">
        <v>135</v>
      </c>
      <c r="AT290" s="197" t="s">
        <v>130</v>
      </c>
      <c r="AU290" s="197" t="s">
        <v>90</v>
      </c>
      <c r="AY290" s="17" t="s">
        <v>128</v>
      </c>
      <c r="BE290" s="198">
        <f>IF(N290="základní",J290,0)</f>
        <v>0</v>
      </c>
      <c r="BF290" s="198">
        <f>IF(N290="snížená",J290,0)</f>
        <v>0</v>
      </c>
      <c r="BG290" s="198">
        <f>IF(N290="zákl. přenesená",J290,0)</f>
        <v>0</v>
      </c>
      <c r="BH290" s="198">
        <f>IF(N290="sníž. přenesená",J290,0)</f>
        <v>0</v>
      </c>
      <c r="BI290" s="198">
        <f>IF(N290="nulová",J290,0)</f>
        <v>0</v>
      </c>
      <c r="BJ290" s="17" t="s">
        <v>88</v>
      </c>
      <c r="BK290" s="198">
        <f>ROUND(I290*H290,2)</f>
        <v>0</v>
      </c>
      <c r="BL290" s="17" t="s">
        <v>135</v>
      </c>
      <c r="BM290" s="197" t="s">
        <v>367</v>
      </c>
    </row>
    <row r="291" spans="1:65" s="13" customFormat="1" x14ac:dyDescent="0.2">
      <c r="B291" s="204"/>
      <c r="C291" s="205"/>
      <c r="D291" s="199" t="s">
        <v>139</v>
      </c>
      <c r="E291" s="206" t="s">
        <v>1</v>
      </c>
      <c r="F291" s="207" t="s">
        <v>368</v>
      </c>
      <c r="G291" s="205"/>
      <c r="H291" s="206" t="s">
        <v>1</v>
      </c>
      <c r="I291" s="208"/>
      <c r="J291" s="205"/>
      <c r="K291" s="205"/>
      <c r="L291" s="209"/>
      <c r="M291" s="210"/>
      <c r="N291" s="211"/>
      <c r="O291" s="211"/>
      <c r="P291" s="211"/>
      <c r="Q291" s="211"/>
      <c r="R291" s="211"/>
      <c r="S291" s="211"/>
      <c r="T291" s="212"/>
      <c r="AT291" s="213" t="s">
        <v>139</v>
      </c>
      <c r="AU291" s="213" t="s">
        <v>90</v>
      </c>
      <c r="AV291" s="13" t="s">
        <v>88</v>
      </c>
      <c r="AW291" s="13" t="s">
        <v>36</v>
      </c>
      <c r="AX291" s="13" t="s">
        <v>81</v>
      </c>
      <c r="AY291" s="213" t="s">
        <v>128</v>
      </c>
    </row>
    <row r="292" spans="1:65" s="14" customFormat="1" x14ac:dyDescent="0.2">
      <c r="B292" s="214"/>
      <c r="C292" s="215"/>
      <c r="D292" s="199" t="s">
        <v>139</v>
      </c>
      <c r="E292" s="216" t="s">
        <v>1</v>
      </c>
      <c r="F292" s="217" t="s">
        <v>369</v>
      </c>
      <c r="G292" s="215"/>
      <c r="H292" s="218">
        <v>2.6349999999999998</v>
      </c>
      <c r="I292" s="219"/>
      <c r="J292" s="215"/>
      <c r="K292" s="215"/>
      <c r="L292" s="220"/>
      <c r="M292" s="221"/>
      <c r="N292" s="222"/>
      <c r="O292" s="222"/>
      <c r="P292" s="222"/>
      <c r="Q292" s="222"/>
      <c r="R292" s="222"/>
      <c r="S292" s="222"/>
      <c r="T292" s="223"/>
      <c r="AT292" s="224" t="s">
        <v>139</v>
      </c>
      <c r="AU292" s="224" t="s">
        <v>90</v>
      </c>
      <c r="AV292" s="14" t="s">
        <v>90</v>
      </c>
      <c r="AW292" s="14" t="s">
        <v>36</v>
      </c>
      <c r="AX292" s="14" t="s">
        <v>88</v>
      </c>
      <c r="AY292" s="224" t="s">
        <v>128</v>
      </c>
    </row>
    <row r="293" spans="1:65" s="12" customFormat="1" ht="22.9" customHeight="1" x14ac:dyDescent="0.2">
      <c r="B293" s="170"/>
      <c r="C293" s="171"/>
      <c r="D293" s="172" t="s">
        <v>80</v>
      </c>
      <c r="E293" s="184" t="s">
        <v>135</v>
      </c>
      <c r="F293" s="184" t="s">
        <v>370</v>
      </c>
      <c r="G293" s="171"/>
      <c r="H293" s="171"/>
      <c r="I293" s="174"/>
      <c r="J293" s="185">
        <f>BK293</f>
        <v>0</v>
      </c>
      <c r="K293" s="171"/>
      <c r="L293" s="176"/>
      <c r="M293" s="177"/>
      <c r="N293" s="178"/>
      <c r="O293" s="178"/>
      <c r="P293" s="179">
        <f>SUM(P294:P307)</f>
        <v>0</v>
      </c>
      <c r="Q293" s="178"/>
      <c r="R293" s="179">
        <f>SUM(R294:R307)</f>
        <v>0</v>
      </c>
      <c r="S293" s="178"/>
      <c r="T293" s="180">
        <f>SUM(T294:T307)</f>
        <v>0</v>
      </c>
      <c r="AR293" s="181" t="s">
        <v>88</v>
      </c>
      <c r="AT293" s="182" t="s">
        <v>80</v>
      </c>
      <c r="AU293" s="182" t="s">
        <v>88</v>
      </c>
      <c r="AY293" s="181" t="s">
        <v>128</v>
      </c>
      <c r="BK293" s="183">
        <f>SUM(BK294:BK307)</f>
        <v>0</v>
      </c>
    </row>
    <row r="294" spans="1:65" s="2" customFormat="1" ht="24.2" customHeight="1" x14ac:dyDescent="0.2">
      <c r="A294" s="34"/>
      <c r="B294" s="35"/>
      <c r="C294" s="186" t="s">
        <v>371</v>
      </c>
      <c r="D294" s="186" t="s">
        <v>130</v>
      </c>
      <c r="E294" s="187" t="s">
        <v>372</v>
      </c>
      <c r="F294" s="188" t="s">
        <v>373</v>
      </c>
      <c r="G294" s="189" t="s">
        <v>233</v>
      </c>
      <c r="H294" s="190">
        <v>1.5</v>
      </c>
      <c r="I294" s="191"/>
      <c r="J294" s="192">
        <f>ROUND(I294*H294,2)</f>
        <v>0</v>
      </c>
      <c r="K294" s="188" t="s">
        <v>134</v>
      </c>
      <c r="L294" s="39"/>
      <c r="M294" s="193" t="s">
        <v>1</v>
      </c>
      <c r="N294" s="194" t="s">
        <v>46</v>
      </c>
      <c r="O294" s="71"/>
      <c r="P294" s="195">
        <f>O294*H294</f>
        <v>0</v>
      </c>
      <c r="Q294" s="195">
        <v>0</v>
      </c>
      <c r="R294" s="195">
        <f>Q294*H294</f>
        <v>0</v>
      </c>
      <c r="S294" s="195">
        <v>0</v>
      </c>
      <c r="T294" s="196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97" t="s">
        <v>135</v>
      </c>
      <c r="AT294" s="197" t="s">
        <v>130</v>
      </c>
      <c r="AU294" s="197" t="s">
        <v>90</v>
      </c>
      <c r="AY294" s="17" t="s">
        <v>128</v>
      </c>
      <c r="BE294" s="198">
        <f>IF(N294="základní",J294,0)</f>
        <v>0</v>
      </c>
      <c r="BF294" s="198">
        <f>IF(N294="snížená",J294,0)</f>
        <v>0</v>
      </c>
      <c r="BG294" s="198">
        <f>IF(N294="zákl. přenesená",J294,0)</f>
        <v>0</v>
      </c>
      <c r="BH294" s="198">
        <f>IF(N294="sníž. přenesená",J294,0)</f>
        <v>0</v>
      </c>
      <c r="BI294" s="198">
        <f>IF(N294="nulová",J294,0)</f>
        <v>0</v>
      </c>
      <c r="BJ294" s="17" t="s">
        <v>88</v>
      </c>
      <c r="BK294" s="198">
        <f>ROUND(I294*H294,2)</f>
        <v>0</v>
      </c>
      <c r="BL294" s="17" t="s">
        <v>135</v>
      </c>
      <c r="BM294" s="197" t="s">
        <v>374</v>
      </c>
    </row>
    <row r="295" spans="1:65" s="13" customFormat="1" x14ac:dyDescent="0.2">
      <c r="B295" s="204"/>
      <c r="C295" s="205"/>
      <c r="D295" s="199" t="s">
        <v>139</v>
      </c>
      <c r="E295" s="206" t="s">
        <v>1</v>
      </c>
      <c r="F295" s="207" t="s">
        <v>375</v>
      </c>
      <c r="G295" s="205"/>
      <c r="H295" s="206" t="s">
        <v>1</v>
      </c>
      <c r="I295" s="208"/>
      <c r="J295" s="205"/>
      <c r="K295" s="205"/>
      <c r="L295" s="209"/>
      <c r="M295" s="210"/>
      <c r="N295" s="211"/>
      <c r="O295" s="211"/>
      <c r="P295" s="211"/>
      <c r="Q295" s="211"/>
      <c r="R295" s="211"/>
      <c r="S295" s="211"/>
      <c r="T295" s="212"/>
      <c r="AT295" s="213" t="s">
        <v>139</v>
      </c>
      <c r="AU295" s="213" t="s">
        <v>90</v>
      </c>
      <c r="AV295" s="13" t="s">
        <v>88</v>
      </c>
      <c r="AW295" s="13" t="s">
        <v>36</v>
      </c>
      <c r="AX295" s="13" t="s">
        <v>81</v>
      </c>
      <c r="AY295" s="213" t="s">
        <v>128</v>
      </c>
    </row>
    <row r="296" spans="1:65" s="14" customFormat="1" x14ac:dyDescent="0.2">
      <c r="B296" s="214"/>
      <c r="C296" s="215"/>
      <c r="D296" s="199" t="s">
        <v>139</v>
      </c>
      <c r="E296" s="216" t="s">
        <v>1</v>
      </c>
      <c r="F296" s="217" t="s">
        <v>376</v>
      </c>
      <c r="G296" s="215"/>
      <c r="H296" s="218">
        <v>1.5</v>
      </c>
      <c r="I296" s="219"/>
      <c r="J296" s="215"/>
      <c r="K296" s="215"/>
      <c r="L296" s="220"/>
      <c r="M296" s="221"/>
      <c r="N296" s="222"/>
      <c r="O296" s="222"/>
      <c r="P296" s="222"/>
      <c r="Q296" s="222"/>
      <c r="R296" s="222"/>
      <c r="S296" s="222"/>
      <c r="T296" s="223"/>
      <c r="AT296" s="224" t="s">
        <v>139</v>
      </c>
      <c r="AU296" s="224" t="s">
        <v>90</v>
      </c>
      <c r="AV296" s="14" t="s">
        <v>90</v>
      </c>
      <c r="AW296" s="14" t="s">
        <v>36</v>
      </c>
      <c r="AX296" s="14" t="s">
        <v>88</v>
      </c>
      <c r="AY296" s="224" t="s">
        <v>128</v>
      </c>
    </row>
    <row r="297" spans="1:65" s="2" customFormat="1" ht="33" customHeight="1" x14ac:dyDescent="0.2">
      <c r="A297" s="34"/>
      <c r="B297" s="35"/>
      <c r="C297" s="186" t="s">
        <v>377</v>
      </c>
      <c r="D297" s="186" t="s">
        <v>130</v>
      </c>
      <c r="E297" s="187" t="s">
        <v>378</v>
      </c>
      <c r="F297" s="188" t="s">
        <v>379</v>
      </c>
      <c r="G297" s="189" t="s">
        <v>233</v>
      </c>
      <c r="H297" s="190">
        <v>46.21</v>
      </c>
      <c r="I297" s="191"/>
      <c r="J297" s="192">
        <f>ROUND(I297*H297,2)</f>
        <v>0</v>
      </c>
      <c r="K297" s="188" t="s">
        <v>134</v>
      </c>
      <c r="L297" s="39"/>
      <c r="M297" s="193" t="s">
        <v>1</v>
      </c>
      <c r="N297" s="194" t="s">
        <v>46</v>
      </c>
      <c r="O297" s="71"/>
      <c r="P297" s="195">
        <f>O297*H297</f>
        <v>0</v>
      </c>
      <c r="Q297" s="195">
        <v>0</v>
      </c>
      <c r="R297" s="195">
        <f>Q297*H297</f>
        <v>0</v>
      </c>
      <c r="S297" s="195">
        <v>0</v>
      </c>
      <c r="T297" s="196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97" t="s">
        <v>135</v>
      </c>
      <c r="AT297" s="197" t="s">
        <v>130</v>
      </c>
      <c r="AU297" s="197" t="s">
        <v>90</v>
      </c>
      <c r="AY297" s="17" t="s">
        <v>128</v>
      </c>
      <c r="BE297" s="198">
        <f>IF(N297="základní",J297,0)</f>
        <v>0</v>
      </c>
      <c r="BF297" s="198">
        <f>IF(N297="snížená",J297,0)</f>
        <v>0</v>
      </c>
      <c r="BG297" s="198">
        <f>IF(N297="zákl. přenesená",J297,0)</f>
        <v>0</v>
      </c>
      <c r="BH297" s="198">
        <f>IF(N297="sníž. přenesená",J297,0)</f>
        <v>0</v>
      </c>
      <c r="BI297" s="198">
        <f>IF(N297="nulová",J297,0)</f>
        <v>0</v>
      </c>
      <c r="BJ297" s="17" t="s">
        <v>88</v>
      </c>
      <c r="BK297" s="198">
        <f>ROUND(I297*H297,2)</f>
        <v>0</v>
      </c>
      <c r="BL297" s="17" t="s">
        <v>135</v>
      </c>
      <c r="BM297" s="197" t="s">
        <v>380</v>
      </c>
    </row>
    <row r="298" spans="1:65" s="13" customFormat="1" x14ac:dyDescent="0.2">
      <c r="B298" s="204"/>
      <c r="C298" s="205"/>
      <c r="D298" s="199" t="s">
        <v>139</v>
      </c>
      <c r="E298" s="206" t="s">
        <v>1</v>
      </c>
      <c r="F298" s="207" t="s">
        <v>339</v>
      </c>
      <c r="G298" s="205"/>
      <c r="H298" s="206" t="s">
        <v>1</v>
      </c>
      <c r="I298" s="208"/>
      <c r="J298" s="205"/>
      <c r="K298" s="205"/>
      <c r="L298" s="209"/>
      <c r="M298" s="210"/>
      <c r="N298" s="211"/>
      <c r="O298" s="211"/>
      <c r="P298" s="211"/>
      <c r="Q298" s="211"/>
      <c r="R298" s="211"/>
      <c r="S298" s="211"/>
      <c r="T298" s="212"/>
      <c r="AT298" s="213" t="s">
        <v>139</v>
      </c>
      <c r="AU298" s="213" t="s">
        <v>90</v>
      </c>
      <c r="AV298" s="13" t="s">
        <v>88</v>
      </c>
      <c r="AW298" s="13" t="s">
        <v>36</v>
      </c>
      <c r="AX298" s="13" t="s">
        <v>81</v>
      </c>
      <c r="AY298" s="213" t="s">
        <v>128</v>
      </c>
    </row>
    <row r="299" spans="1:65" s="13" customFormat="1" x14ac:dyDescent="0.2">
      <c r="B299" s="204"/>
      <c r="C299" s="205"/>
      <c r="D299" s="199" t="s">
        <v>139</v>
      </c>
      <c r="E299" s="206" t="s">
        <v>1</v>
      </c>
      <c r="F299" s="207" t="s">
        <v>235</v>
      </c>
      <c r="G299" s="205"/>
      <c r="H299" s="206" t="s">
        <v>1</v>
      </c>
      <c r="I299" s="208"/>
      <c r="J299" s="205"/>
      <c r="K299" s="205"/>
      <c r="L299" s="209"/>
      <c r="M299" s="210"/>
      <c r="N299" s="211"/>
      <c r="O299" s="211"/>
      <c r="P299" s="211"/>
      <c r="Q299" s="211"/>
      <c r="R299" s="211"/>
      <c r="S299" s="211"/>
      <c r="T299" s="212"/>
      <c r="AT299" s="213" t="s">
        <v>139</v>
      </c>
      <c r="AU299" s="213" t="s">
        <v>90</v>
      </c>
      <c r="AV299" s="13" t="s">
        <v>88</v>
      </c>
      <c r="AW299" s="13" t="s">
        <v>36</v>
      </c>
      <c r="AX299" s="13" t="s">
        <v>81</v>
      </c>
      <c r="AY299" s="213" t="s">
        <v>128</v>
      </c>
    </row>
    <row r="300" spans="1:65" s="14" customFormat="1" x14ac:dyDescent="0.2">
      <c r="B300" s="214"/>
      <c r="C300" s="215"/>
      <c r="D300" s="199" t="s">
        <v>139</v>
      </c>
      <c r="E300" s="216" t="s">
        <v>1</v>
      </c>
      <c r="F300" s="217" t="s">
        <v>381</v>
      </c>
      <c r="G300" s="215"/>
      <c r="H300" s="218">
        <v>46.21</v>
      </c>
      <c r="I300" s="219"/>
      <c r="J300" s="215"/>
      <c r="K300" s="215"/>
      <c r="L300" s="220"/>
      <c r="M300" s="221"/>
      <c r="N300" s="222"/>
      <c r="O300" s="222"/>
      <c r="P300" s="222"/>
      <c r="Q300" s="222"/>
      <c r="R300" s="222"/>
      <c r="S300" s="222"/>
      <c r="T300" s="223"/>
      <c r="AT300" s="224" t="s">
        <v>139</v>
      </c>
      <c r="AU300" s="224" t="s">
        <v>90</v>
      </c>
      <c r="AV300" s="14" t="s">
        <v>90</v>
      </c>
      <c r="AW300" s="14" t="s">
        <v>36</v>
      </c>
      <c r="AX300" s="14" t="s">
        <v>88</v>
      </c>
      <c r="AY300" s="224" t="s">
        <v>128</v>
      </c>
    </row>
    <row r="301" spans="1:65" s="2" customFormat="1" ht="44.25" customHeight="1" x14ac:dyDescent="0.2">
      <c r="A301" s="34"/>
      <c r="B301" s="35"/>
      <c r="C301" s="186" t="s">
        <v>382</v>
      </c>
      <c r="D301" s="186" t="s">
        <v>130</v>
      </c>
      <c r="E301" s="187" t="s">
        <v>383</v>
      </c>
      <c r="F301" s="188" t="s">
        <v>384</v>
      </c>
      <c r="G301" s="189" t="s">
        <v>133</v>
      </c>
      <c r="H301" s="190">
        <v>163.5</v>
      </c>
      <c r="I301" s="191"/>
      <c r="J301" s="192">
        <f>ROUND(I301*H301,2)</f>
        <v>0</v>
      </c>
      <c r="K301" s="188" t="s">
        <v>134</v>
      </c>
      <c r="L301" s="39"/>
      <c r="M301" s="193" t="s">
        <v>1</v>
      </c>
      <c r="N301" s="194" t="s">
        <v>46</v>
      </c>
      <c r="O301" s="71"/>
      <c r="P301" s="195">
        <f>O301*H301</f>
        <v>0</v>
      </c>
      <c r="Q301" s="195">
        <v>0</v>
      </c>
      <c r="R301" s="195">
        <f>Q301*H301</f>
        <v>0</v>
      </c>
      <c r="S301" s="195">
        <v>0</v>
      </c>
      <c r="T301" s="196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97" t="s">
        <v>135</v>
      </c>
      <c r="AT301" s="197" t="s">
        <v>130</v>
      </c>
      <c r="AU301" s="197" t="s">
        <v>90</v>
      </c>
      <c r="AY301" s="17" t="s">
        <v>128</v>
      </c>
      <c r="BE301" s="198">
        <f>IF(N301="základní",J301,0)</f>
        <v>0</v>
      </c>
      <c r="BF301" s="198">
        <f>IF(N301="snížená",J301,0)</f>
        <v>0</v>
      </c>
      <c r="BG301" s="198">
        <f>IF(N301="zákl. přenesená",J301,0)</f>
        <v>0</v>
      </c>
      <c r="BH301" s="198">
        <f>IF(N301="sníž. přenesená",J301,0)</f>
        <v>0</v>
      </c>
      <c r="BI301" s="198">
        <f>IF(N301="nulová",J301,0)</f>
        <v>0</v>
      </c>
      <c r="BJ301" s="17" t="s">
        <v>88</v>
      </c>
      <c r="BK301" s="198">
        <f>ROUND(I301*H301,2)</f>
        <v>0</v>
      </c>
      <c r="BL301" s="17" t="s">
        <v>135</v>
      </c>
      <c r="BM301" s="197" t="s">
        <v>385</v>
      </c>
    </row>
    <row r="302" spans="1:65" s="13" customFormat="1" x14ac:dyDescent="0.2">
      <c r="B302" s="204"/>
      <c r="C302" s="205"/>
      <c r="D302" s="199" t="s">
        <v>139</v>
      </c>
      <c r="E302" s="206" t="s">
        <v>1</v>
      </c>
      <c r="F302" s="207" t="s">
        <v>140</v>
      </c>
      <c r="G302" s="205"/>
      <c r="H302" s="206" t="s">
        <v>1</v>
      </c>
      <c r="I302" s="208"/>
      <c r="J302" s="205"/>
      <c r="K302" s="205"/>
      <c r="L302" s="209"/>
      <c r="M302" s="210"/>
      <c r="N302" s="211"/>
      <c r="O302" s="211"/>
      <c r="P302" s="211"/>
      <c r="Q302" s="211"/>
      <c r="R302" s="211"/>
      <c r="S302" s="211"/>
      <c r="T302" s="212"/>
      <c r="AT302" s="213" t="s">
        <v>139</v>
      </c>
      <c r="AU302" s="213" t="s">
        <v>90</v>
      </c>
      <c r="AV302" s="13" t="s">
        <v>88</v>
      </c>
      <c r="AW302" s="13" t="s">
        <v>36</v>
      </c>
      <c r="AX302" s="13" t="s">
        <v>81</v>
      </c>
      <c r="AY302" s="213" t="s">
        <v>128</v>
      </c>
    </row>
    <row r="303" spans="1:65" s="14" customFormat="1" x14ac:dyDescent="0.2">
      <c r="B303" s="214"/>
      <c r="C303" s="215"/>
      <c r="D303" s="199" t="s">
        <v>139</v>
      </c>
      <c r="E303" s="216" t="s">
        <v>1</v>
      </c>
      <c r="F303" s="217" t="s">
        <v>386</v>
      </c>
      <c r="G303" s="215"/>
      <c r="H303" s="218">
        <v>163.5</v>
      </c>
      <c r="I303" s="219"/>
      <c r="J303" s="215"/>
      <c r="K303" s="215"/>
      <c r="L303" s="220"/>
      <c r="M303" s="221"/>
      <c r="N303" s="222"/>
      <c r="O303" s="222"/>
      <c r="P303" s="222"/>
      <c r="Q303" s="222"/>
      <c r="R303" s="222"/>
      <c r="S303" s="222"/>
      <c r="T303" s="223"/>
      <c r="AT303" s="224" t="s">
        <v>139</v>
      </c>
      <c r="AU303" s="224" t="s">
        <v>90</v>
      </c>
      <c r="AV303" s="14" t="s">
        <v>90</v>
      </c>
      <c r="AW303" s="14" t="s">
        <v>36</v>
      </c>
      <c r="AX303" s="14" t="s">
        <v>88</v>
      </c>
      <c r="AY303" s="224" t="s">
        <v>128</v>
      </c>
    </row>
    <row r="304" spans="1:65" s="2" customFormat="1" ht="33" customHeight="1" x14ac:dyDescent="0.2">
      <c r="A304" s="34"/>
      <c r="B304" s="35"/>
      <c r="C304" s="186" t="s">
        <v>387</v>
      </c>
      <c r="D304" s="186" t="s">
        <v>130</v>
      </c>
      <c r="E304" s="187" t="s">
        <v>388</v>
      </c>
      <c r="F304" s="188" t="s">
        <v>389</v>
      </c>
      <c r="G304" s="189" t="s">
        <v>233</v>
      </c>
      <c r="H304" s="190">
        <v>0.68600000000000005</v>
      </c>
      <c r="I304" s="191"/>
      <c r="J304" s="192">
        <f>ROUND(I304*H304,2)</f>
        <v>0</v>
      </c>
      <c r="K304" s="188" t="s">
        <v>134</v>
      </c>
      <c r="L304" s="39"/>
      <c r="M304" s="193" t="s">
        <v>1</v>
      </c>
      <c r="N304" s="194" t="s">
        <v>46</v>
      </c>
      <c r="O304" s="71"/>
      <c r="P304" s="195">
        <f>O304*H304</f>
        <v>0</v>
      </c>
      <c r="Q304" s="195">
        <v>0</v>
      </c>
      <c r="R304" s="195">
        <f>Q304*H304</f>
        <v>0</v>
      </c>
      <c r="S304" s="195">
        <v>0</v>
      </c>
      <c r="T304" s="196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97" t="s">
        <v>135</v>
      </c>
      <c r="AT304" s="197" t="s">
        <v>130</v>
      </c>
      <c r="AU304" s="197" t="s">
        <v>90</v>
      </c>
      <c r="AY304" s="17" t="s">
        <v>128</v>
      </c>
      <c r="BE304" s="198">
        <f>IF(N304="základní",J304,0)</f>
        <v>0</v>
      </c>
      <c r="BF304" s="198">
        <f>IF(N304="snížená",J304,0)</f>
        <v>0</v>
      </c>
      <c r="BG304" s="198">
        <f>IF(N304="zákl. přenesená",J304,0)</f>
        <v>0</v>
      </c>
      <c r="BH304" s="198">
        <f>IF(N304="sníž. přenesená",J304,0)</f>
        <v>0</v>
      </c>
      <c r="BI304" s="198">
        <f>IF(N304="nulová",J304,0)</f>
        <v>0</v>
      </c>
      <c r="BJ304" s="17" t="s">
        <v>88</v>
      </c>
      <c r="BK304" s="198">
        <f>ROUND(I304*H304,2)</f>
        <v>0</v>
      </c>
      <c r="BL304" s="17" t="s">
        <v>135</v>
      </c>
      <c r="BM304" s="197" t="s">
        <v>390</v>
      </c>
    </row>
    <row r="305" spans="1:65" s="14" customFormat="1" x14ac:dyDescent="0.2">
      <c r="B305" s="214"/>
      <c r="C305" s="215"/>
      <c r="D305" s="199" t="s">
        <v>139</v>
      </c>
      <c r="E305" s="216" t="s">
        <v>1</v>
      </c>
      <c r="F305" s="217" t="s">
        <v>391</v>
      </c>
      <c r="G305" s="215"/>
      <c r="H305" s="218">
        <v>0.56100000000000005</v>
      </c>
      <c r="I305" s="219"/>
      <c r="J305" s="215"/>
      <c r="K305" s="215"/>
      <c r="L305" s="220"/>
      <c r="M305" s="221"/>
      <c r="N305" s="222"/>
      <c r="O305" s="222"/>
      <c r="P305" s="222"/>
      <c r="Q305" s="222"/>
      <c r="R305" s="222"/>
      <c r="S305" s="222"/>
      <c r="T305" s="223"/>
      <c r="AT305" s="224" t="s">
        <v>139</v>
      </c>
      <c r="AU305" s="224" t="s">
        <v>90</v>
      </c>
      <c r="AV305" s="14" t="s">
        <v>90</v>
      </c>
      <c r="AW305" s="14" t="s">
        <v>36</v>
      </c>
      <c r="AX305" s="14" t="s">
        <v>81</v>
      </c>
      <c r="AY305" s="224" t="s">
        <v>128</v>
      </c>
    </row>
    <row r="306" spans="1:65" s="14" customFormat="1" x14ac:dyDescent="0.2">
      <c r="B306" s="214"/>
      <c r="C306" s="215"/>
      <c r="D306" s="199" t="s">
        <v>139</v>
      </c>
      <c r="E306" s="216" t="s">
        <v>1</v>
      </c>
      <c r="F306" s="217" t="s">
        <v>392</v>
      </c>
      <c r="G306" s="215"/>
      <c r="H306" s="218">
        <v>0.125</v>
      </c>
      <c r="I306" s="219"/>
      <c r="J306" s="215"/>
      <c r="K306" s="215"/>
      <c r="L306" s="220"/>
      <c r="M306" s="221"/>
      <c r="N306" s="222"/>
      <c r="O306" s="222"/>
      <c r="P306" s="222"/>
      <c r="Q306" s="222"/>
      <c r="R306" s="222"/>
      <c r="S306" s="222"/>
      <c r="T306" s="223"/>
      <c r="AT306" s="224" t="s">
        <v>139</v>
      </c>
      <c r="AU306" s="224" t="s">
        <v>90</v>
      </c>
      <c r="AV306" s="14" t="s">
        <v>90</v>
      </c>
      <c r="AW306" s="14" t="s">
        <v>36</v>
      </c>
      <c r="AX306" s="14" t="s">
        <v>81</v>
      </c>
      <c r="AY306" s="224" t="s">
        <v>128</v>
      </c>
    </row>
    <row r="307" spans="1:65" s="15" customFormat="1" x14ac:dyDescent="0.2">
      <c r="B307" s="225"/>
      <c r="C307" s="226"/>
      <c r="D307" s="199" t="s">
        <v>139</v>
      </c>
      <c r="E307" s="227" t="s">
        <v>1</v>
      </c>
      <c r="F307" s="228" t="s">
        <v>155</v>
      </c>
      <c r="G307" s="226"/>
      <c r="H307" s="229">
        <v>0.68600000000000005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AT307" s="235" t="s">
        <v>139</v>
      </c>
      <c r="AU307" s="235" t="s">
        <v>90</v>
      </c>
      <c r="AV307" s="15" t="s">
        <v>135</v>
      </c>
      <c r="AW307" s="15" t="s">
        <v>36</v>
      </c>
      <c r="AX307" s="15" t="s">
        <v>88</v>
      </c>
      <c r="AY307" s="235" t="s">
        <v>128</v>
      </c>
    </row>
    <row r="308" spans="1:65" s="12" customFormat="1" ht="22.9" customHeight="1" x14ac:dyDescent="0.2">
      <c r="B308" s="170"/>
      <c r="C308" s="171"/>
      <c r="D308" s="172" t="s">
        <v>80</v>
      </c>
      <c r="E308" s="184" t="s">
        <v>161</v>
      </c>
      <c r="F308" s="184" t="s">
        <v>393</v>
      </c>
      <c r="G308" s="171"/>
      <c r="H308" s="171"/>
      <c r="I308" s="174"/>
      <c r="J308" s="185">
        <f>BK308</f>
        <v>0</v>
      </c>
      <c r="K308" s="171"/>
      <c r="L308" s="176"/>
      <c r="M308" s="177"/>
      <c r="N308" s="178"/>
      <c r="O308" s="178"/>
      <c r="P308" s="179">
        <f>SUM(P309:P343)</f>
        <v>0</v>
      </c>
      <c r="Q308" s="178"/>
      <c r="R308" s="179">
        <f>SUM(R309:R343)</f>
        <v>20.045100000000001</v>
      </c>
      <c r="S308" s="178"/>
      <c r="T308" s="180">
        <f>SUM(T309:T343)</f>
        <v>0</v>
      </c>
      <c r="AR308" s="181" t="s">
        <v>88</v>
      </c>
      <c r="AT308" s="182" t="s">
        <v>80</v>
      </c>
      <c r="AU308" s="182" t="s">
        <v>88</v>
      </c>
      <c r="AY308" s="181" t="s">
        <v>128</v>
      </c>
      <c r="BK308" s="183">
        <f>SUM(BK309:BK343)</f>
        <v>0</v>
      </c>
    </row>
    <row r="309" spans="1:65" s="2" customFormat="1" ht="24.2" customHeight="1" x14ac:dyDescent="0.2">
      <c r="A309" s="34"/>
      <c r="B309" s="35"/>
      <c r="C309" s="186" t="s">
        <v>394</v>
      </c>
      <c r="D309" s="186" t="s">
        <v>130</v>
      </c>
      <c r="E309" s="187" t="s">
        <v>395</v>
      </c>
      <c r="F309" s="188" t="s">
        <v>396</v>
      </c>
      <c r="G309" s="189" t="s">
        <v>133</v>
      </c>
      <c r="H309" s="190">
        <v>447.7</v>
      </c>
      <c r="I309" s="191"/>
      <c r="J309" s="192">
        <f>ROUND(I309*H309,2)</f>
        <v>0</v>
      </c>
      <c r="K309" s="188" t="s">
        <v>134</v>
      </c>
      <c r="L309" s="39"/>
      <c r="M309" s="193" t="s">
        <v>1</v>
      </c>
      <c r="N309" s="194" t="s">
        <v>46</v>
      </c>
      <c r="O309" s="71"/>
      <c r="P309" s="195">
        <f>O309*H309</f>
        <v>0</v>
      </c>
      <c r="Q309" s="195">
        <v>0</v>
      </c>
      <c r="R309" s="195">
        <f>Q309*H309</f>
        <v>0</v>
      </c>
      <c r="S309" s="195">
        <v>0</v>
      </c>
      <c r="T309" s="196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97" t="s">
        <v>135</v>
      </c>
      <c r="AT309" s="197" t="s">
        <v>130</v>
      </c>
      <c r="AU309" s="197" t="s">
        <v>90</v>
      </c>
      <c r="AY309" s="17" t="s">
        <v>128</v>
      </c>
      <c r="BE309" s="198">
        <f>IF(N309="základní",J309,0)</f>
        <v>0</v>
      </c>
      <c r="BF309" s="198">
        <f>IF(N309="snížená",J309,0)</f>
        <v>0</v>
      </c>
      <c r="BG309" s="198">
        <f>IF(N309="zákl. přenesená",J309,0)</f>
        <v>0</v>
      </c>
      <c r="BH309" s="198">
        <f>IF(N309="sníž. přenesená",J309,0)</f>
        <v>0</v>
      </c>
      <c r="BI309" s="198">
        <f>IF(N309="nulová",J309,0)</f>
        <v>0</v>
      </c>
      <c r="BJ309" s="17" t="s">
        <v>88</v>
      </c>
      <c r="BK309" s="198">
        <f>ROUND(I309*H309,2)</f>
        <v>0</v>
      </c>
      <c r="BL309" s="17" t="s">
        <v>135</v>
      </c>
      <c r="BM309" s="197" t="s">
        <v>397</v>
      </c>
    </row>
    <row r="310" spans="1:65" s="13" customFormat="1" x14ac:dyDescent="0.2">
      <c r="B310" s="204"/>
      <c r="C310" s="205"/>
      <c r="D310" s="199" t="s">
        <v>139</v>
      </c>
      <c r="E310" s="206" t="s">
        <v>1</v>
      </c>
      <c r="F310" s="207" t="s">
        <v>140</v>
      </c>
      <c r="G310" s="205"/>
      <c r="H310" s="206" t="s">
        <v>1</v>
      </c>
      <c r="I310" s="208"/>
      <c r="J310" s="205"/>
      <c r="K310" s="205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139</v>
      </c>
      <c r="AU310" s="213" t="s">
        <v>90</v>
      </c>
      <c r="AV310" s="13" t="s">
        <v>88</v>
      </c>
      <c r="AW310" s="13" t="s">
        <v>36</v>
      </c>
      <c r="AX310" s="13" t="s">
        <v>81</v>
      </c>
      <c r="AY310" s="213" t="s">
        <v>128</v>
      </c>
    </row>
    <row r="311" spans="1:65" s="14" customFormat="1" x14ac:dyDescent="0.2">
      <c r="B311" s="214"/>
      <c r="C311" s="215"/>
      <c r="D311" s="199" t="s">
        <v>139</v>
      </c>
      <c r="E311" s="216" t="s">
        <v>1</v>
      </c>
      <c r="F311" s="217" t="s">
        <v>398</v>
      </c>
      <c r="G311" s="215"/>
      <c r="H311" s="218">
        <v>327.8</v>
      </c>
      <c r="I311" s="219"/>
      <c r="J311" s="215"/>
      <c r="K311" s="215"/>
      <c r="L311" s="220"/>
      <c r="M311" s="221"/>
      <c r="N311" s="222"/>
      <c r="O311" s="222"/>
      <c r="P311" s="222"/>
      <c r="Q311" s="222"/>
      <c r="R311" s="222"/>
      <c r="S311" s="222"/>
      <c r="T311" s="223"/>
      <c r="AT311" s="224" t="s">
        <v>139</v>
      </c>
      <c r="AU311" s="224" t="s">
        <v>90</v>
      </c>
      <c r="AV311" s="14" t="s">
        <v>90</v>
      </c>
      <c r="AW311" s="14" t="s">
        <v>36</v>
      </c>
      <c r="AX311" s="14" t="s">
        <v>81</v>
      </c>
      <c r="AY311" s="224" t="s">
        <v>128</v>
      </c>
    </row>
    <row r="312" spans="1:65" s="14" customFormat="1" x14ac:dyDescent="0.2">
      <c r="B312" s="214"/>
      <c r="C312" s="215"/>
      <c r="D312" s="199" t="s">
        <v>139</v>
      </c>
      <c r="E312" s="216" t="s">
        <v>1</v>
      </c>
      <c r="F312" s="217" t="s">
        <v>399</v>
      </c>
      <c r="G312" s="215"/>
      <c r="H312" s="218">
        <v>119.9</v>
      </c>
      <c r="I312" s="219"/>
      <c r="J312" s="215"/>
      <c r="K312" s="215"/>
      <c r="L312" s="220"/>
      <c r="M312" s="221"/>
      <c r="N312" s="222"/>
      <c r="O312" s="222"/>
      <c r="P312" s="222"/>
      <c r="Q312" s="222"/>
      <c r="R312" s="222"/>
      <c r="S312" s="222"/>
      <c r="T312" s="223"/>
      <c r="AT312" s="224" t="s">
        <v>139</v>
      </c>
      <c r="AU312" s="224" t="s">
        <v>90</v>
      </c>
      <c r="AV312" s="14" t="s">
        <v>90</v>
      </c>
      <c r="AW312" s="14" t="s">
        <v>36</v>
      </c>
      <c r="AX312" s="14" t="s">
        <v>81</v>
      </c>
      <c r="AY312" s="224" t="s">
        <v>128</v>
      </c>
    </row>
    <row r="313" spans="1:65" s="15" customFormat="1" x14ac:dyDescent="0.2">
      <c r="B313" s="225"/>
      <c r="C313" s="226"/>
      <c r="D313" s="199" t="s">
        <v>139</v>
      </c>
      <c r="E313" s="227" t="s">
        <v>1</v>
      </c>
      <c r="F313" s="228" t="s">
        <v>155</v>
      </c>
      <c r="G313" s="226"/>
      <c r="H313" s="229">
        <v>447.7</v>
      </c>
      <c r="I313" s="230"/>
      <c r="J313" s="226"/>
      <c r="K313" s="226"/>
      <c r="L313" s="231"/>
      <c r="M313" s="232"/>
      <c r="N313" s="233"/>
      <c r="O313" s="233"/>
      <c r="P313" s="233"/>
      <c r="Q313" s="233"/>
      <c r="R313" s="233"/>
      <c r="S313" s="233"/>
      <c r="T313" s="234"/>
      <c r="AT313" s="235" t="s">
        <v>139</v>
      </c>
      <c r="AU313" s="235" t="s">
        <v>90</v>
      </c>
      <c r="AV313" s="15" t="s">
        <v>135</v>
      </c>
      <c r="AW313" s="15" t="s">
        <v>36</v>
      </c>
      <c r="AX313" s="15" t="s">
        <v>88</v>
      </c>
      <c r="AY313" s="235" t="s">
        <v>128</v>
      </c>
    </row>
    <row r="314" spans="1:65" s="2" customFormat="1" ht="24.2" customHeight="1" x14ac:dyDescent="0.2">
      <c r="A314" s="34"/>
      <c r="B314" s="35"/>
      <c r="C314" s="186" t="s">
        <v>400</v>
      </c>
      <c r="D314" s="186" t="s">
        <v>130</v>
      </c>
      <c r="E314" s="187" t="s">
        <v>401</v>
      </c>
      <c r="F314" s="188" t="s">
        <v>402</v>
      </c>
      <c r="G314" s="189" t="s">
        <v>133</v>
      </c>
      <c r="H314" s="190">
        <v>327.8</v>
      </c>
      <c r="I314" s="191"/>
      <c r="J314" s="192">
        <f>ROUND(I314*H314,2)</f>
        <v>0</v>
      </c>
      <c r="K314" s="188" t="s">
        <v>134</v>
      </c>
      <c r="L314" s="39"/>
      <c r="M314" s="193" t="s">
        <v>1</v>
      </c>
      <c r="N314" s="194" t="s">
        <v>46</v>
      </c>
      <c r="O314" s="71"/>
      <c r="P314" s="195">
        <f>O314*H314</f>
        <v>0</v>
      </c>
      <c r="Q314" s="195">
        <v>0</v>
      </c>
      <c r="R314" s="195">
        <f>Q314*H314</f>
        <v>0</v>
      </c>
      <c r="S314" s="195">
        <v>0</v>
      </c>
      <c r="T314" s="196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97" t="s">
        <v>135</v>
      </c>
      <c r="AT314" s="197" t="s">
        <v>130</v>
      </c>
      <c r="AU314" s="197" t="s">
        <v>90</v>
      </c>
      <c r="AY314" s="17" t="s">
        <v>128</v>
      </c>
      <c r="BE314" s="198">
        <f>IF(N314="základní",J314,0)</f>
        <v>0</v>
      </c>
      <c r="BF314" s="198">
        <f>IF(N314="snížená",J314,0)</f>
        <v>0</v>
      </c>
      <c r="BG314" s="198">
        <f>IF(N314="zákl. přenesená",J314,0)</f>
        <v>0</v>
      </c>
      <c r="BH314" s="198">
        <f>IF(N314="sníž. přenesená",J314,0)</f>
        <v>0</v>
      </c>
      <c r="BI314" s="198">
        <f>IF(N314="nulová",J314,0)</f>
        <v>0</v>
      </c>
      <c r="BJ314" s="17" t="s">
        <v>88</v>
      </c>
      <c r="BK314" s="198">
        <f>ROUND(I314*H314,2)</f>
        <v>0</v>
      </c>
      <c r="BL314" s="17" t="s">
        <v>135</v>
      </c>
      <c r="BM314" s="197" t="s">
        <v>403</v>
      </c>
    </row>
    <row r="315" spans="1:65" s="13" customFormat="1" x14ac:dyDescent="0.2">
      <c r="B315" s="204"/>
      <c r="C315" s="205"/>
      <c r="D315" s="199" t="s">
        <v>139</v>
      </c>
      <c r="E315" s="206" t="s">
        <v>1</v>
      </c>
      <c r="F315" s="207" t="s">
        <v>140</v>
      </c>
      <c r="G315" s="205"/>
      <c r="H315" s="206" t="s">
        <v>1</v>
      </c>
      <c r="I315" s="208"/>
      <c r="J315" s="205"/>
      <c r="K315" s="205"/>
      <c r="L315" s="209"/>
      <c r="M315" s="210"/>
      <c r="N315" s="211"/>
      <c r="O315" s="211"/>
      <c r="P315" s="211"/>
      <c r="Q315" s="211"/>
      <c r="R315" s="211"/>
      <c r="S315" s="211"/>
      <c r="T315" s="212"/>
      <c r="AT315" s="213" t="s">
        <v>139</v>
      </c>
      <c r="AU315" s="213" t="s">
        <v>90</v>
      </c>
      <c r="AV315" s="13" t="s">
        <v>88</v>
      </c>
      <c r="AW315" s="13" t="s">
        <v>36</v>
      </c>
      <c r="AX315" s="13" t="s">
        <v>81</v>
      </c>
      <c r="AY315" s="213" t="s">
        <v>128</v>
      </c>
    </row>
    <row r="316" spans="1:65" s="13" customFormat="1" x14ac:dyDescent="0.2">
      <c r="B316" s="204"/>
      <c r="C316" s="205"/>
      <c r="D316" s="199" t="s">
        <v>139</v>
      </c>
      <c r="E316" s="206" t="s">
        <v>1</v>
      </c>
      <c r="F316" s="207" t="s">
        <v>160</v>
      </c>
      <c r="G316" s="205"/>
      <c r="H316" s="206" t="s">
        <v>1</v>
      </c>
      <c r="I316" s="208"/>
      <c r="J316" s="205"/>
      <c r="K316" s="205"/>
      <c r="L316" s="209"/>
      <c r="M316" s="210"/>
      <c r="N316" s="211"/>
      <c r="O316" s="211"/>
      <c r="P316" s="211"/>
      <c r="Q316" s="211"/>
      <c r="R316" s="211"/>
      <c r="S316" s="211"/>
      <c r="T316" s="212"/>
      <c r="AT316" s="213" t="s">
        <v>139</v>
      </c>
      <c r="AU316" s="213" t="s">
        <v>90</v>
      </c>
      <c r="AV316" s="13" t="s">
        <v>88</v>
      </c>
      <c r="AW316" s="13" t="s">
        <v>36</v>
      </c>
      <c r="AX316" s="13" t="s">
        <v>81</v>
      </c>
      <c r="AY316" s="213" t="s">
        <v>128</v>
      </c>
    </row>
    <row r="317" spans="1:65" s="14" customFormat="1" x14ac:dyDescent="0.2">
      <c r="B317" s="214"/>
      <c r="C317" s="215"/>
      <c r="D317" s="199" t="s">
        <v>139</v>
      </c>
      <c r="E317" s="216" t="s">
        <v>1</v>
      </c>
      <c r="F317" s="217" t="s">
        <v>398</v>
      </c>
      <c r="G317" s="215"/>
      <c r="H317" s="218">
        <v>327.8</v>
      </c>
      <c r="I317" s="219"/>
      <c r="J317" s="215"/>
      <c r="K317" s="215"/>
      <c r="L317" s="220"/>
      <c r="M317" s="221"/>
      <c r="N317" s="222"/>
      <c r="O317" s="222"/>
      <c r="P317" s="222"/>
      <c r="Q317" s="222"/>
      <c r="R317" s="222"/>
      <c r="S317" s="222"/>
      <c r="T317" s="223"/>
      <c r="AT317" s="224" t="s">
        <v>139</v>
      </c>
      <c r="AU317" s="224" t="s">
        <v>90</v>
      </c>
      <c r="AV317" s="14" t="s">
        <v>90</v>
      </c>
      <c r="AW317" s="14" t="s">
        <v>36</v>
      </c>
      <c r="AX317" s="14" t="s">
        <v>88</v>
      </c>
      <c r="AY317" s="224" t="s">
        <v>128</v>
      </c>
    </row>
    <row r="318" spans="1:65" s="2" customFormat="1" ht="49.15" customHeight="1" x14ac:dyDescent="0.2">
      <c r="A318" s="34"/>
      <c r="B318" s="35"/>
      <c r="C318" s="186" t="s">
        <v>404</v>
      </c>
      <c r="D318" s="186" t="s">
        <v>130</v>
      </c>
      <c r="E318" s="187" t="s">
        <v>405</v>
      </c>
      <c r="F318" s="188" t="s">
        <v>406</v>
      </c>
      <c r="G318" s="189" t="s">
        <v>133</v>
      </c>
      <c r="H318" s="190">
        <v>327.8</v>
      </c>
      <c r="I318" s="191"/>
      <c r="J318" s="192">
        <f>ROUND(I318*H318,2)</f>
        <v>0</v>
      </c>
      <c r="K318" s="188" t="s">
        <v>134</v>
      </c>
      <c r="L318" s="39"/>
      <c r="M318" s="193" t="s">
        <v>1</v>
      </c>
      <c r="N318" s="194" t="s">
        <v>46</v>
      </c>
      <c r="O318" s="71"/>
      <c r="P318" s="195">
        <f>O318*H318</f>
        <v>0</v>
      </c>
      <c r="Q318" s="195">
        <v>0</v>
      </c>
      <c r="R318" s="195">
        <f>Q318*H318</f>
        <v>0</v>
      </c>
      <c r="S318" s="195">
        <v>0</v>
      </c>
      <c r="T318" s="196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97" t="s">
        <v>135</v>
      </c>
      <c r="AT318" s="197" t="s">
        <v>130</v>
      </c>
      <c r="AU318" s="197" t="s">
        <v>90</v>
      </c>
      <c r="AY318" s="17" t="s">
        <v>128</v>
      </c>
      <c r="BE318" s="198">
        <f>IF(N318="základní",J318,0)</f>
        <v>0</v>
      </c>
      <c r="BF318" s="198">
        <f>IF(N318="snížená",J318,0)</f>
        <v>0</v>
      </c>
      <c r="BG318" s="198">
        <f>IF(N318="zákl. přenesená",J318,0)</f>
        <v>0</v>
      </c>
      <c r="BH318" s="198">
        <f>IF(N318="sníž. přenesená",J318,0)</f>
        <v>0</v>
      </c>
      <c r="BI318" s="198">
        <f>IF(N318="nulová",J318,0)</f>
        <v>0</v>
      </c>
      <c r="BJ318" s="17" t="s">
        <v>88</v>
      </c>
      <c r="BK318" s="198">
        <f>ROUND(I318*H318,2)</f>
        <v>0</v>
      </c>
      <c r="BL318" s="17" t="s">
        <v>135</v>
      </c>
      <c r="BM318" s="197" t="s">
        <v>407</v>
      </c>
    </row>
    <row r="319" spans="1:65" s="13" customFormat="1" x14ac:dyDescent="0.2">
      <c r="B319" s="204"/>
      <c r="C319" s="205"/>
      <c r="D319" s="199" t="s">
        <v>139</v>
      </c>
      <c r="E319" s="206" t="s">
        <v>1</v>
      </c>
      <c r="F319" s="207" t="s">
        <v>140</v>
      </c>
      <c r="G319" s="205"/>
      <c r="H319" s="206" t="s">
        <v>1</v>
      </c>
      <c r="I319" s="208"/>
      <c r="J319" s="205"/>
      <c r="K319" s="205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139</v>
      </c>
      <c r="AU319" s="213" t="s">
        <v>90</v>
      </c>
      <c r="AV319" s="13" t="s">
        <v>88</v>
      </c>
      <c r="AW319" s="13" t="s">
        <v>36</v>
      </c>
      <c r="AX319" s="13" t="s">
        <v>81</v>
      </c>
      <c r="AY319" s="213" t="s">
        <v>128</v>
      </c>
    </row>
    <row r="320" spans="1:65" s="14" customFormat="1" x14ac:dyDescent="0.2">
      <c r="B320" s="214"/>
      <c r="C320" s="215"/>
      <c r="D320" s="199" t="s">
        <v>139</v>
      </c>
      <c r="E320" s="216" t="s">
        <v>1</v>
      </c>
      <c r="F320" s="217" t="s">
        <v>398</v>
      </c>
      <c r="G320" s="215"/>
      <c r="H320" s="218">
        <v>327.8</v>
      </c>
      <c r="I320" s="219"/>
      <c r="J320" s="215"/>
      <c r="K320" s="215"/>
      <c r="L320" s="220"/>
      <c r="M320" s="221"/>
      <c r="N320" s="222"/>
      <c r="O320" s="222"/>
      <c r="P320" s="222"/>
      <c r="Q320" s="222"/>
      <c r="R320" s="222"/>
      <c r="S320" s="222"/>
      <c r="T320" s="223"/>
      <c r="AT320" s="224" t="s">
        <v>139</v>
      </c>
      <c r="AU320" s="224" t="s">
        <v>90</v>
      </c>
      <c r="AV320" s="14" t="s">
        <v>90</v>
      </c>
      <c r="AW320" s="14" t="s">
        <v>36</v>
      </c>
      <c r="AX320" s="14" t="s">
        <v>88</v>
      </c>
      <c r="AY320" s="224" t="s">
        <v>128</v>
      </c>
    </row>
    <row r="321" spans="1:65" s="2" customFormat="1" ht="37.9" customHeight="1" x14ac:dyDescent="0.2">
      <c r="A321" s="34"/>
      <c r="B321" s="35"/>
      <c r="C321" s="186" t="s">
        <v>408</v>
      </c>
      <c r="D321" s="186" t="s">
        <v>130</v>
      </c>
      <c r="E321" s="187" t="s">
        <v>409</v>
      </c>
      <c r="F321" s="188" t="s">
        <v>410</v>
      </c>
      <c r="G321" s="189" t="s">
        <v>133</v>
      </c>
      <c r="H321" s="190">
        <v>327.8</v>
      </c>
      <c r="I321" s="191"/>
      <c r="J321" s="192">
        <f>ROUND(I321*H321,2)</f>
        <v>0</v>
      </c>
      <c r="K321" s="188" t="s">
        <v>134</v>
      </c>
      <c r="L321" s="39"/>
      <c r="M321" s="193" t="s">
        <v>1</v>
      </c>
      <c r="N321" s="194" t="s">
        <v>46</v>
      </c>
      <c r="O321" s="71"/>
      <c r="P321" s="195">
        <f>O321*H321</f>
        <v>0</v>
      </c>
      <c r="Q321" s="195">
        <v>0</v>
      </c>
      <c r="R321" s="195">
        <f>Q321*H321</f>
        <v>0</v>
      </c>
      <c r="S321" s="195">
        <v>0</v>
      </c>
      <c r="T321" s="196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97" t="s">
        <v>135</v>
      </c>
      <c r="AT321" s="197" t="s">
        <v>130</v>
      </c>
      <c r="AU321" s="197" t="s">
        <v>90</v>
      </c>
      <c r="AY321" s="17" t="s">
        <v>128</v>
      </c>
      <c r="BE321" s="198">
        <f>IF(N321="základní",J321,0)</f>
        <v>0</v>
      </c>
      <c r="BF321" s="198">
        <f>IF(N321="snížená",J321,0)</f>
        <v>0</v>
      </c>
      <c r="BG321" s="198">
        <f>IF(N321="zákl. přenesená",J321,0)</f>
        <v>0</v>
      </c>
      <c r="BH321" s="198">
        <f>IF(N321="sníž. přenesená",J321,0)</f>
        <v>0</v>
      </c>
      <c r="BI321" s="198">
        <f>IF(N321="nulová",J321,0)</f>
        <v>0</v>
      </c>
      <c r="BJ321" s="17" t="s">
        <v>88</v>
      </c>
      <c r="BK321" s="198">
        <f>ROUND(I321*H321,2)</f>
        <v>0</v>
      </c>
      <c r="BL321" s="17" t="s">
        <v>135</v>
      </c>
      <c r="BM321" s="197" t="s">
        <v>411</v>
      </c>
    </row>
    <row r="322" spans="1:65" s="13" customFormat="1" x14ac:dyDescent="0.2">
      <c r="B322" s="204"/>
      <c r="C322" s="205"/>
      <c r="D322" s="199" t="s">
        <v>139</v>
      </c>
      <c r="E322" s="206" t="s">
        <v>1</v>
      </c>
      <c r="F322" s="207" t="s">
        <v>140</v>
      </c>
      <c r="G322" s="205"/>
      <c r="H322" s="206" t="s">
        <v>1</v>
      </c>
      <c r="I322" s="208"/>
      <c r="J322" s="205"/>
      <c r="K322" s="205"/>
      <c r="L322" s="209"/>
      <c r="M322" s="210"/>
      <c r="N322" s="211"/>
      <c r="O322" s="211"/>
      <c r="P322" s="211"/>
      <c r="Q322" s="211"/>
      <c r="R322" s="211"/>
      <c r="S322" s="211"/>
      <c r="T322" s="212"/>
      <c r="AT322" s="213" t="s">
        <v>139</v>
      </c>
      <c r="AU322" s="213" t="s">
        <v>90</v>
      </c>
      <c r="AV322" s="13" t="s">
        <v>88</v>
      </c>
      <c r="AW322" s="13" t="s">
        <v>36</v>
      </c>
      <c r="AX322" s="13" t="s">
        <v>81</v>
      </c>
      <c r="AY322" s="213" t="s">
        <v>128</v>
      </c>
    </row>
    <row r="323" spans="1:65" s="13" customFormat="1" x14ac:dyDescent="0.2">
      <c r="B323" s="204"/>
      <c r="C323" s="205"/>
      <c r="D323" s="199" t="s">
        <v>139</v>
      </c>
      <c r="E323" s="206" t="s">
        <v>1</v>
      </c>
      <c r="F323" s="207" t="s">
        <v>160</v>
      </c>
      <c r="G323" s="205"/>
      <c r="H323" s="206" t="s">
        <v>1</v>
      </c>
      <c r="I323" s="208"/>
      <c r="J323" s="205"/>
      <c r="K323" s="205"/>
      <c r="L323" s="209"/>
      <c r="M323" s="210"/>
      <c r="N323" s="211"/>
      <c r="O323" s="211"/>
      <c r="P323" s="211"/>
      <c r="Q323" s="211"/>
      <c r="R323" s="211"/>
      <c r="S323" s="211"/>
      <c r="T323" s="212"/>
      <c r="AT323" s="213" t="s">
        <v>139</v>
      </c>
      <c r="AU323" s="213" t="s">
        <v>90</v>
      </c>
      <c r="AV323" s="13" t="s">
        <v>88</v>
      </c>
      <c r="AW323" s="13" t="s">
        <v>36</v>
      </c>
      <c r="AX323" s="13" t="s">
        <v>81</v>
      </c>
      <c r="AY323" s="213" t="s">
        <v>128</v>
      </c>
    </row>
    <row r="324" spans="1:65" s="14" customFormat="1" x14ac:dyDescent="0.2">
      <c r="B324" s="214"/>
      <c r="C324" s="215"/>
      <c r="D324" s="199" t="s">
        <v>139</v>
      </c>
      <c r="E324" s="216" t="s">
        <v>1</v>
      </c>
      <c r="F324" s="217" t="s">
        <v>398</v>
      </c>
      <c r="G324" s="215"/>
      <c r="H324" s="218">
        <v>327.8</v>
      </c>
      <c r="I324" s="219"/>
      <c r="J324" s="215"/>
      <c r="K324" s="215"/>
      <c r="L324" s="220"/>
      <c r="M324" s="221"/>
      <c r="N324" s="222"/>
      <c r="O324" s="222"/>
      <c r="P324" s="222"/>
      <c r="Q324" s="222"/>
      <c r="R324" s="222"/>
      <c r="S324" s="222"/>
      <c r="T324" s="223"/>
      <c r="AT324" s="224" t="s">
        <v>139</v>
      </c>
      <c r="AU324" s="224" t="s">
        <v>90</v>
      </c>
      <c r="AV324" s="14" t="s">
        <v>90</v>
      </c>
      <c r="AW324" s="14" t="s">
        <v>36</v>
      </c>
      <c r="AX324" s="14" t="s">
        <v>88</v>
      </c>
      <c r="AY324" s="224" t="s">
        <v>128</v>
      </c>
    </row>
    <row r="325" spans="1:65" s="2" customFormat="1" ht="24.2" customHeight="1" x14ac:dyDescent="0.2">
      <c r="A325" s="34"/>
      <c r="B325" s="35"/>
      <c r="C325" s="186" t="s">
        <v>412</v>
      </c>
      <c r="D325" s="186" t="s">
        <v>130</v>
      </c>
      <c r="E325" s="187" t="s">
        <v>413</v>
      </c>
      <c r="F325" s="188" t="s">
        <v>414</v>
      </c>
      <c r="G325" s="189" t="s">
        <v>133</v>
      </c>
      <c r="H325" s="190">
        <v>327.8</v>
      </c>
      <c r="I325" s="191"/>
      <c r="J325" s="192">
        <f>ROUND(I325*H325,2)</f>
        <v>0</v>
      </c>
      <c r="K325" s="188" t="s">
        <v>134</v>
      </c>
      <c r="L325" s="39"/>
      <c r="M325" s="193" t="s">
        <v>1</v>
      </c>
      <c r="N325" s="194" t="s">
        <v>46</v>
      </c>
      <c r="O325" s="71"/>
      <c r="P325" s="195">
        <f>O325*H325</f>
        <v>0</v>
      </c>
      <c r="Q325" s="195">
        <v>0</v>
      </c>
      <c r="R325" s="195">
        <f>Q325*H325</f>
        <v>0</v>
      </c>
      <c r="S325" s="195">
        <v>0</v>
      </c>
      <c r="T325" s="196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97" t="s">
        <v>135</v>
      </c>
      <c r="AT325" s="197" t="s">
        <v>130</v>
      </c>
      <c r="AU325" s="197" t="s">
        <v>90</v>
      </c>
      <c r="AY325" s="17" t="s">
        <v>128</v>
      </c>
      <c r="BE325" s="198">
        <f>IF(N325="základní",J325,0)</f>
        <v>0</v>
      </c>
      <c r="BF325" s="198">
        <f>IF(N325="snížená",J325,0)</f>
        <v>0</v>
      </c>
      <c r="BG325" s="198">
        <f>IF(N325="zákl. přenesená",J325,0)</f>
        <v>0</v>
      </c>
      <c r="BH325" s="198">
        <f>IF(N325="sníž. přenesená",J325,0)</f>
        <v>0</v>
      </c>
      <c r="BI325" s="198">
        <f>IF(N325="nulová",J325,0)</f>
        <v>0</v>
      </c>
      <c r="BJ325" s="17" t="s">
        <v>88</v>
      </c>
      <c r="BK325" s="198">
        <f>ROUND(I325*H325,2)</f>
        <v>0</v>
      </c>
      <c r="BL325" s="17" t="s">
        <v>135</v>
      </c>
      <c r="BM325" s="197" t="s">
        <v>415</v>
      </c>
    </row>
    <row r="326" spans="1:65" s="13" customFormat="1" x14ac:dyDescent="0.2">
      <c r="B326" s="204"/>
      <c r="C326" s="205"/>
      <c r="D326" s="199" t="s">
        <v>139</v>
      </c>
      <c r="E326" s="206" t="s">
        <v>1</v>
      </c>
      <c r="F326" s="207" t="s">
        <v>140</v>
      </c>
      <c r="G326" s="205"/>
      <c r="H326" s="206" t="s">
        <v>1</v>
      </c>
      <c r="I326" s="208"/>
      <c r="J326" s="205"/>
      <c r="K326" s="205"/>
      <c r="L326" s="209"/>
      <c r="M326" s="210"/>
      <c r="N326" s="211"/>
      <c r="O326" s="211"/>
      <c r="P326" s="211"/>
      <c r="Q326" s="211"/>
      <c r="R326" s="211"/>
      <c r="S326" s="211"/>
      <c r="T326" s="212"/>
      <c r="AT326" s="213" t="s">
        <v>139</v>
      </c>
      <c r="AU326" s="213" t="s">
        <v>90</v>
      </c>
      <c r="AV326" s="13" t="s">
        <v>88</v>
      </c>
      <c r="AW326" s="13" t="s">
        <v>36</v>
      </c>
      <c r="AX326" s="13" t="s">
        <v>81</v>
      </c>
      <c r="AY326" s="213" t="s">
        <v>128</v>
      </c>
    </row>
    <row r="327" spans="1:65" s="13" customFormat="1" x14ac:dyDescent="0.2">
      <c r="B327" s="204"/>
      <c r="C327" s="205"/>
      <c r="D327" s="199" t="s">
        <v>139</v>
      </c>
      <c r="E327" s="206" t="s">
        <v>1</v>
      </c>
      <c r="F327" s="207" t="s">
        <v>160</v>
      </c>
      <c r="G327" s="205"/>
      <c r="H327" s="206" t="s">
        <v>1</v>
      </c>
      <c r="I327" s="208"/>
      <c r="J327" s="205"/>
      <c r="K327" s="205"/>
      <c r="L327" s="209"/>
      <c r="M327" s="210"/>
      <c r="N327" s="211"/>
      <c r="O327" s="211"/>
      <c r="P327" s="211"/>
      <c r="Q327" s="211"/>
      <c r="R327" s="211"/>
      <c r="S327" s="211"/>
      <c r="T327" s="212"/>
      <c r="AT327" s="213" t="s">
        <v>139</v>
      </c>
      <c r="AU327" s="213" t="s">
        <v>90</v>
      </c>
      <c r="AV327" s="13" t="s">
        <v>88</v>
      </c>
      <c r="AW327" s="13" t="s">
        <v>36</v>
      </c>
      <c r="AX327" s="13" t="s">
        <v>81</v>
      </c>
      <c r="AY327" s="213" t="s">
        <v>128</v>
      </c>
    </row>
    <row r="328" spans="1:65" s="14" customFormat="1" x14ac:dyDescent="0.2">
      <c r="B328" s="214"/>
      <c r="C328" s="215"/>
      <c r="D328" s="199" t="s">
        <v>139</v>
      </c>
      <c r="E328" s="216" t="s">
        <v>1</v>
      </c>
      <c r="F328" s="217" t="s">
        <v>398</v>
      </c>
      <c r="G328" s="215"/>
      <c r="H328" s="218">
        <v>327.8</v>
      </c>
      <c r="I328" s="219"/>
      <c r="J328" s="215"/>
      <c r="K328" s="215"/>
      <c r="L328" s="220"/>
      <c r="M328" s="221"/>
      <c r="N328" s="222"/>
      <c r="O328" s="222"/>
      <c r="P328" s="222"/>
      <c r="Q328" s="222"/>
      <c r="R328" s="222"/>
      <c r="S328" s="222"/>
      <c r="T328" s="223"/>
      <c r="AT328" s="224" t="s">
        <v>139</v>
      </c>
      <c r="AU328" s="224" t="s">
        <v>90</v>
      </c>
      <c r="AV328" s="14" t="s">
        <v>90</v>
      </c>
      <c r="AW328" s="14" t="s">
        <v>36</v>
      </c>
      <c r="AX328" s="14" t="s">
        <v>88</v>
      </c>
      <c r="AY328" s="224" t="s">
        <v>128</v>
      </c>
    </row>
    <row r="329" spans="1:65" s="2" customFormat="1" ht="24.2" customHeight="1" x14ac:dyDescent="0.2">
      <c r="A329" s="34"/>
      <c r="B329" s="35"/>
      <c r="C329" s="186" t="s">
        <v>416</v>
      </c>
      <c r="D329" s="186" t="s">
        <v>130</v>
      </c>
      <c r="E329" s="187" t="s">
        <v>417</v>
      </c>
      <c r="F329" s="188" t="s">
        <v>418</v>
      </c>
      <c r="G329" s="189" t="s">
        <v>133</v>
      </c>
      <c r="H329" s="190">
        <v>447</v>
      </c>
      <c r="I329" s="191"/>
      <c r="J329" s="192">
        <f>ROUND(I329*H329,2)</f>
        <v>0</v>
      </c>
      <c r="K329" s="188" t="s">
        <v>134</v>
      </c>
      <c r="L329" s="39"/>
      <c r="M329" s="193" t="s">
        <v>1</v>
      </c>
      <c r="N329" s="194" t="s">
        <v>46</v>
      </c>
      <c r="O329" s="71"/>
      <c r="P329" s="195">
        <f>O329*H329</f>
        <v>0</v>
      </c>
      <c r="Q329" s="195">
        <v>0</v>
      </c>
      <c r="R329" s="195">
        <f>Q329*H329</f>
        <v>0</v>
      </c>
      <c r="S329" s="195">
        <v>0</v>
      </c>
      <c r="T329" s="196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97" t="s">
        <v>135</v>
      </c>
      <c r="AT329" s="197" t="s">
        <v>130</v>
      </c>
      <c r="AU329" s="197" t="s">
        <v>90</v>
      </c>
      <c r="AY329" s="17" t="s">
        <v>128</v>
      </c>
      <c r="BE329" s="198">
        <f>IF(N329="základní",J329,0)</f>
        <v>0</v>
      </c>
      <c r="BF329" s="198">
        <f>IF(N329="snížená",J329,0)</f>
        <v>0</v>
      </c>
      <c r="BG329" s="198">
        <f>IF(N329="zákl. přenesená",J329,0)</f>
        <v>0</v>
      </c>
      <c r="BH329" s="198">
        <f>IF(N329="sníž. přenesená",J329,0)</f>
        <v>0</v>
      </c>
      <c r="BI329" s="198">
        <f>IF(N329="nulová",J329,0)</f>
        <v>0</v>
      </c>
      <c r="BJ329" s="17" t="s">
        <v>88</v>
      </c>
      <c r="BK329" s="198">
        <f>ROUND(I329*H329,2)</f>
        <v>0</v>
      </c>
      <c r="BL329" s="17" t="s">
        <v>135</v>
      </c>
      <c r="BM329" s="197" t="s">
        <v>419</v>
      </c>
    </row>
    <row r="330" spans="1:65" s="13" customFormat="1" x14ac:dyDescent="0.2">
      <c r="B330" s="204"/>
      <c r="C330" s="205"/>
      <c r="D330" s="199" t="s">
        <v>139</v>
      </c>
      <c r="E330" s="206" t="s">
        <v>1</v>
      </c>
      <c r="F330" s="207" t="s">
        <v>140</v>
      </c>
      <c r="G330" s="205"/>
      <c r="H330" s="206" t="s">
        <v>1</v>
      </c>
      <c r="I330" s="208"/>
      <c r="J330" s="205"/>
      <c r="K330" s="205"/>
      <c r="L330" s="209"/>
      <c r="M330" s="210"/>
      <c r="N330" s="211"/>
      <c r="O330" s="211"/>
      <c r="P330" s="211"/>
      <c r="Q330" s="211"/>
      <c r="R330" s="211"/>
      <c r="S330" s="211"/>
      <c r="T330" s="212"/>
      <c r="AT330" s="213" t="s">
        <v>139</v>
      </c>
      <c r="AU330" s="213" t="s">
        <v>90</v>
      </c>
      <c r="AV330" s="13" t="s">
        <v>88</v>
      </c>
      <c r="AW330" s="13" t="s">
        <v>36</v>
      </c>
      <c r="AX330" s="13" t="s">
        <v>81</v>
      </c>
      <c r="AY330" s="213" t="s">
        <v>128</v>
      </c>
    </row>
    <row r="331" spans="1:65" s="13" customFormat="1" x14ac:dyDescent="0.2">
      <c r="B331" s="204"/>
      <c r="C331" s="205"/>
      <c r="D331" s="199" t="s">
        <v>139</v>
      </c>
      <c r="E331" s="206" t="s">
        <v>1</v>
      </c>
      <c r="F331" s="207" t="s">
        <v>160</v>
      </c>
      <c r="G331" s="205"/>
      <c r="H331" s="206" t="s">
        <v>1</v>
      </c>
      <c r="I331" s="208"/>
      <c r="J331" s="205"/>
      <c r="K331" s="205"/>
      <c r="L331" s="209"/>
      <c r="M331" s="210"/>
      <c r="N331" s="211"/>
      <c r="O331" s="211"/>
      <c r="P331" s="211"/>
      <c r="Q331" s="211"/>
      <c r="R331" s="211"/>
      <c r="S331" s="211"/>
      <c r="T331" s="212"/>
      <c r="AT331" s="213" t="s">
        <v>139</v>
      </c>
      <c r="AU331" s="213" t="s">
        <v>90</v>
      </c>
      <c r="AV331" s="13" t="s">
        <v>88</v>
      </c>
      <c r="AW331" s="13" t="s">
        <v>36</v>
      </c>
      <c r="AX331" s="13" t="s">
        <v>81</v>
      </c>
      <c r="AY331" s="213" t="s">
        <v>128</v>
      </c>
    </row>
    <row r="332" spans="1:65" s="14" customFormat="1" x14ac:dyDescent="0.2">
      <c r="B332" s="214"/>
      <c r="C332" s="215"/>
      <c r="D332" s="199" t="s">
        <v>139</v>
      </c>
      <c r="E332" s="216" t="s">
        <v>1</v>
      </c>
      <c r="F332" s="217" t="s">
        <v>420</v>
      </c>
      <c r="G332" s="215"/>
      <c r="H332" s="218">
        <v>447</v>
      </c>
      <c r="I332" s="219"/>
      <c r="J332" s="215"/>
      <c r="K332" s="215"/>
      <c r="L332" s="220"/>
      <c r="M332" s="221"/>
      <c r="N332" s="222"/>
      <c r="O332" s="222"/>
      <c r="P332" s="222"/>
      <c r="Q332" s="222"/>
      <c r="R332" s="222"/>
      <c r="S332" s="222"/>
      <c r="T332" s="223"/>
      <c r="AT332" s="224" t="s">
        <v>139</v>
      </c>
      <c r="AU332" s="224" t="s">
        <v>90</v>
      </c>
      <c r="AV332" s="14" t="s">
        <v>90</v>
      </c>
      <c r="AW332" s="14" t="s">
        <v>36</v>
      </c>
      <c r="AX332" s="14" t="s">
        <v>88</v>
      </c>
      <c r="AY332" s="224" t="s">
        <v>128</v>
      </c>
    </row>
    <row r="333" spans="1:65" s="2" customFormat="1" ht="44.25" customHeight="1" x14ac:dyDescent="0.2">
      <c r="A333" s="34"/>
      <c r="B333" s="35"/>
      <c r="C333" s="186" t="s">
        <v>421</v>
      </c>
      <c r="D333" s="186" t="s">
        <v>130</v>
      </c>
      <c r="E333" s="187" t="s">
        <v>422</v>
      </c>
      <c r="F333" s="188" t="s">
        <v>423</v>
      </c>
      <c r="G333" s="189" t="s">
        <v>133</v>
      </c>
      <c r="H333" s="190">
        <v>447</v>
      </c>
      <c r="I333" s="191"/>
      <c r="J333" s="192">
        <f>ROUND(I333*H333,2)</f>
        <v>0</v>
      </c>
      <c r="K333" s="188" t="s">
        <v>134</v>
      </c>
      <c r="L333" s="39"/>
      <c r="M333" s="193" t="s">
        <v>1</v>
      </c>
      <c r="N333" s="194" t="s">
        <v>46</v>
      </c>
      <c r="O333" s="71"/>
      <c r="P333" s="195">
        <f>O333*H333</f>
        <v>0</v>
      </c>
      <c r="Q333" s="195">
        <v>0</v>
      </c>
      <c r="R333" s="195">
        <f>Q333*H333</f>
        <v>0</v>
      </c>
      <c r="S333" s="195">
        <v>0</v>
      </c>
      <c r="T333" s="196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97" t="s">
        <v>135</v>
      </c>
      <c r="AT333" s="197" t="s">
        <v>130</v>
      </c>
      <c r="AU333" s="197" t="s">
        <v>90</v>
      </c>
      <c r="AY333" s="17" t="s">
        <v>128</v>
      </c>
      <c r="BE333" s="198">
        <f>IF(N333="základní",J333,0)</f>
        <v>0</v>
      </c>
      <c r="BF333" s="198">
        <f>IF(N333="snížená",J333,0)</f>
        <v>0</v>
      </c>
      <c r="BG333" s="198">
        <f>IF(N333="zákl. přenesená",J333,0)</f>
        <v>0</v>
      </c>
      <c r="BH333" s="198">
        <f>IF(N333="sníž. přenesená",J333,0)</f>
        <v>0</v>
      </c>
      <c r="BI333" s="198">
        <f>IF(N333="nulová",J333,0)</f>
        <v>0</v>
      </c>
      <c r="BJ333" s="17" t="s">
        <v>88</v>
      </c>
      <c r="BK333" s="198">
        <f>ROUND(I333*H333,2)</f>
        <v>0</v>
      </c>
      <c r="BL333" s="17" t="s">
        <v>135</v>
      </c>
      <c r="BM333" s="197" t="s">
        <v>424</v>
      </c>
    </row>
    <row r="334" spans="1:65" s="13" customFormat="1" x14ac:dyDescent="0.2">
      <c r="B334" s="204"/>
      <c r="C334" s="205"/>
      <c r="D334" s="199" t="s">
        <v>139</v>
      </c>
      <c r="E334" s="206" t="s">
        <v>1</v>
      </c>
      <c r="F334" s="207" t="s">
        <v>140</v>
      </c>
      <c r="G334" s="205"/>
      <c r="H334" s="206" t="s">
        <v>1</v>
      </c>
      <c r="I334" s="208"/>
      <c r="J334" s="205"/>
      <c r="K334" s="205"/>
      <c r="L334" s="209"/>
      <c r="M334" s="210"/>
      <c r="N334" s="211"/>
      <c r="O334" s="211"/>
      <c r="P334" s="211"/>
      <c r="Q334" s="211"/>
      <c r="R334" s="211"/>
      <c r="S334" s="211"/>
      <c r="T334" s="212"/>
      <c r="AT334" s="213" t="s">
        <v>139</v>
      </c>
      <c r="AU334" s="213" t="s">
        <v>90</v>
      </c>
      <c r="AV334" s="13" t="s">
        <v>88</v>
      </c>
      <c r="AW334" s="13" t="s">
        <v>36</v>
      </c>
      <c r="AX334" s="13" t="s">
        <v>81</v>
      </c>
      <c r="AY334" s="213" t="s">
        <v>128</v>
      </c>
    </row>
    <row r="335" spans="1:65" s="13" customFormat="1" x14ac:dyDescent="0.2">
      <c r="B335" s="204"/>
      <c r="C335" s="205"/>
      <c r="D335" s="199" t="s">
        <v>139</v>
      </c>
      <c r="E335" s="206" t="s">
        <v>1</v>
      </c>
      <c r="F335" s="207" t="s">
        <v>160</v>
      </c>
      <c r="G335" s="205"/>
      <c r="H335" s="206" t="s">
        <v>1</v>
      </c>
      <c r="I335" s="208"/>
      <c r="J335" s="205"/>
      <c r="K335" s="205"/>
      <c r="L335" s="209"/>
      <c r="M335" s="210"/>
      <c r="N335" s="211"/>
      <c r="O335" s="211"/>
      <c r="P335" s="211"/>
      <c r="Q335" s="211"/>
      <c r="R335" s="211"/>
      <c r="S335" s="211"/>
      <c r="T335" s="212"/>
      <c r="AT335" s="213" t="s">
        <v>139</v>
      </c>
      <c r="AU335" s="213" t="s">
        <v>90</v>
      </c>
      <c r="AV335" s="13" t="s">
        <v>88</v>
      </c>
      <c r="AW335" s="13" t="s">
        <v>36</v>
      </c>
      <c r="AX335" s="13" t="s">
        <v>81</v>
      </c>
      <c r="AY335" s="213" t="s">
        <v>128</v>
      </c>
    </row>
    <row r="336" spans="1:65" s="14" customFormat="1" x14ac:dyDescent="0.2">
      <c r="B336" s="214"/>
      <c r="C336" s="215"/>
      <c r="D336" s="199" t="s">
        <v>139</v>
      </c>
      <c r="E336" s="216" t="s">
        <v>1</v>
      </c>
      <c r="F336" s="217" t="s">
        <v>420</v>
      </c>
      <c r="G336" s="215"/>
      <c r="H336" s="218">
        <v>447</v>
      </c>
      <c r="I336" s="219"/>
      <c r="J336" s="215"/>
      <c r="K336" s="215"/>
      <c r="L336" s="220"/>
      <c r="M336" s="221"/>
      <c r="N336" s="222"/>
      <c r="O336" s="222"/>
      <c r="P336" s="222"/>
      <c r="Q336" s="222"/>
      <c r="R336" s="222"/>
      <c r="S336" s="222"/>
      <c r="T336" s="223"/>
      <c r="AT336" s="224" t="s">
        <v>139</v>
      </c>
      <c r="AU336" s="224" t="s">
        <v>90</v>
      </c>
      <c r="AV336" s="14" t="s">
        <v>90</v>
      </c>
      <c r="AW336" s="14" t="s">
        <v>36</v>
      </c>
      <c r="AX336" s="14" t="s">
        <v>88</v>
      </c>
      <c r="AY336" s="224" t="s">
        <v>128</v>
      </c>
    </row>
    <row r="337" spans="1:65" s="2" customFormat="1" ht="76.349999999999994" customHeight="1" x14ac:dyDescent="0.2">
      <c r="A337" s="34"/>
      <c r="B337" s="35"/>
      <c r="C337" s="186" t="s">
        <v>425</v>
      </c>
      <c r="D337" s="186" t="s">
        <v>130</v>
      </c>
      <c r="E337" s="187" t="s">
        <v>426</v>
      </c>
      <c r="F337" s="188" t="s">
        <v>427</v>
      </c>
      <c r="G337" s="189" t="s">
        <v>133</v>
      </c>
      <c r="H337" s="190">
        <v>163.5</v>
      </c>
      <c r="I337" s="191"/>
      <c r="J337" s="192">
        <f>ROUND(I337*H337,2)</f>
        <v>0</v>
      </c>
      <c r="K337" s="188" t="s">
        <v>134</v>
      </c>
      <c r="L337" s="39"/>
      <c r="M337" s="193" t="s">
        <v>1</v>
      </c>
      <c r="N337" s="194" t="s">
        <v>46</v>
      </c>
      <c r="O337" s="71"/>
      <c r="P337" s="195">
        <f>O337*H337</f>
        <v>0</v>
      </c>
      <c r="Q337" s="195">
        <v>0.10100000000000001</v>
      </c>
      <c r="R337" s="195">
        <f>Q337*H337</f>
        <v>16.513500000000001</v>
      </c>
      <c r="S337" s="195">
        <v>0</v>
      </c>
      <c r="T337" s="196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97" t="s">
        <v>135</v>
      </c>
      <c r="AT337" s="197" t="s">
        <v>130</v>
      </c>
      <c r="AU337" s="197" t="s">
        <v>90</v>
      </c>
      <c r="AY337" s="17" t="s">
        <v>128</v>
      </c>
      <c r="BE337" s="198">
        <f>IF(N337="základní",J337,0)</f>
        <v>0</v>
      </c>
      <c r="BF337" s="198">
        <f>IF(N337="snížená",J337,0)</f>
        <v>0</v>
      </c>
      <c r="BG337" s="198">
        <f>IF(N337="zákl. přenesená",J337,0)</f>
        <v>0</v>
      </c>
      <c r="BH337" s="198">
        <f>IF(N337="sníž. přenesená",J337,0)</f>
        <v>0</v>
      </c>
      <c r="BI337" s="198">
        <f>IF(N337="nulová",J337,0)</f>
        <v>0</v>
      </c>
      <c r="BJ337" s="17" t="s">
        <v>88</v>
      </c>
      <c r="BK337" s="198">
        <f>ROUND(I337*H337,2)</f>
        <v>0</v>
      </c>
      <c r="BL337" s="17" t="s">
        <v>135</v>
      </c>
      <c r="BM337" s="197" t="s">
        <v>428</v>
      </c>
    </row>
    <row r="338" spans="1:65" s="13" customFormat="1" x14ac:dyDescent="0.2">
      <c r="B338" s="204"/>
      <c r="C338" s="205"/>
      <c r="D338" s="199" t="s">
        <v>139</v>
      </c>
      <c r="E338" s="206" t="s">
        <v>1</v>
      </c>
      <c r="F338" s="207" t="s">
        <v>140</v>
      </c>
      <c r="G338" s="205"/>
      <c r="H338" s="206" t="s">
        <v>1</v>
      </c>
      <c r="I338" s="208"/>
      <c r="J338" s="205"/>
      <c r="K338" s="205"/>
      <c r="L338" s="209"/>
      <c r="M338" s="210"/>
      <c r="N338" s="211"/>
      <c r="O338" s="211"/>
      <c r="P338" s="211"/>
      <c r="Q338" s="211"/>
      <c r="R338" s="211"/>
      <c r="S338" s="211"/>
      <c r="T338" s="212"/>
      <c r="AT338" s="213" t="s">
        <v>139</v>
      </c>
      <c r="AU338" s="213" t="s">
        <v>90</v>
      </c>
      <c r="AV338" s="13" t="s">
        <v>88</v>
      </c>
      <c r="AW338" s="13" t="s">
        <v>36</v>
      </c>
      <c r="AX338" s="13" t="s">
        <v>81</v>
      </c>
      <c r="AY338" s="213" t="s">
        <v>128</v>
      </c>
    </row>
    <row r="339" spans="1:65" s="13" customFormat="1" x14ac:dyDescent="0.2">
      <c r="B339" s="204"/>
      <c r="C339" s="205"/>
      <c r="D339" s="199" t="s">
        <v>139</v>
      </c>
      <c r="E339" s="206" t="s">
        <v>1</v>
      </c>
      <c r="F339" s="207" t="s">
        <v>141</v>
      </c>
      <c r="G339" s="205"/>
      <c r="H339" s="206" t="s">
        <v>1</v>
      </c>
      <c r="I339" s="208"/>
      <c r="J339" s="205"/>
      <c r="K339" s="205"/>
      <c r="L339" s="209"/>
      <c r="M339" s="210"/>
      <c r="N339" s="211"/>
      <c r="O339" s="211"/>
      <c r="P339" s="211"/>
      <c r="Q339" s="211"/>
      <c r="R339" s="211"/>
      <c r="S339" s="211"/>
      <c r="T339" s="212"/>
      <c r="AT339" s="213" t="s">
        <v>139</v>
      </c>
      <c r="AU339" s="213" t="s">
        <v>90</v>
      </c>
      <c r="AV339" s="13" t="s">
        <v>88</v>
      </c>
      <c r="AW339" s="13" t="s">
        <v>36</v>
      </c>
      <c r="AX339" s="13" t="s">
        <v>81</v>
      </c>
      <c r="AY339" s="213" t="s">
        <v>128</v>
      </c>
    </row>
    <row r="340" spans="1:65" s="14" customFormat="1" x14ac:dyDescent="0.2">
      <c r="B340" s="214"/>
      <c r="C340" s="215"/>
      <c r="D340" s="199" t="s">
        <v>139</v>
      </c>
      <c r="E340" s="216" t="s">
        <v>1</v>
      </c>
      <c r="F340" s="217" t="s">
        <v>142</v>
      </c>
      <c r="G340" s="215"/>
      <c r="H340" s="218">
        <v>163.5</v>
      </c>
      <c r="I340" s="219"/>
      <c r="J340" s="215"/>
      <c r="K340" s="215"/>
      <c r="L340" s="220"/>
      <c r="M340" s="221"/>
      <c r="N340" s="222"/>
      <c r="O340" s="222"/>
      <c r="P340" s="222"/>
      <c r="Q340" s="222"/>
      <c r="R340" s="222"/>
      <c r="S340" s="222"/>
      <c r="T340" s="223"/>
      <c r="AT340" s="224" t="s">
        <v>139</v>
      </c>
      <c r="AU340" s="224" t="s">
        <v>90</v>
      </c>
      <c r="AV340" s="14" t="s">
        <v>90</v>
      </c>
      <c r="AW340" s="14" t="s">
        <v>36</v>
      </c>
      <c r="AX340" s="14" t="s">
        <v>88</v>
      </c>
      <c r="AY340" s="224" t="s">
        <v>128</v>
      </c>
    </row>
    <row r="341" spans="1:65" s="2" customFormat="1" ht="16.5" customHeight="1" x14ac:dyDescent="0.2">
      <c r="A341" s="34"/>
      <c r="B341" s="35"/>
      <c r="C341" s="236" t="s">
        <v>429</v>
      </c>
      <c r="D341" s="236" t="s">
        <v>263</v>
      </c>
      <c r="E341" s="237" t="s">
        <v>430</v>
      </c>
      <c r="F341" s="238" t="s">
        <v>431</v>
      </c>
      <c r="G341" s="239" t="s">
        <v>133</v>
      </c>
      <c r="H341" s="240">
        <v>32.700000000000003</v>
      </c>
      <c r="I341" s="241"/>
      <c r="J341" s="242">
        <f>ROUND(I341*H341,2)</f>
        <v>0</v>
      </c>
      <c r="K341" s="238" t="s">
        <v>134</v>
      </c>
      <c r="L341" s="243"/>
      <c r="M341" s="244" t="s">
        <v>1</v>
      </c>
      <c r="N341" s="245" t="s">
        <v>46</v>
      </c>
      <c r="O341" s="71"/>
      <c r="P341" s="195">
        <f>O341*H341</f>
        <v>0</v>
      </c>
      <c r="Q341" s="195">
        <v>0.108</v>
      </c>
      <c r="R341" s="195">
        <f>Q341*H341</f>
        <v>3.5316000000000001</v>
      </c>
      <c r="S341" s="195">
        <v>0</v>
      </c>
      <c r="T341" s="196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97" t="s">
        <v>177</v>
      </c>
      <c r="AT341" s="197" t="s">
        <v>263</v>
      </c>
      <c r="AU341" s="197" t="s">
        <v>90</v>
      </c>
      <c r="AY341" s="17" t="s">
        <v>128</v>
      </c>
      <c r="BE341" s="198">
        <f>IF(N341="základní",J341,0)</f>
        <v>0</v>
      </c>
      <c r="BF341" s="198">
        <f>IF(N341="snížená",J341,0)</f>
        <v>0</v>
      </c>
      <c r="BG341" s="198">
        <f>IF(N341="zákl. přenesená",J341,0)</f>
        <v>0</v>
      </c>
      <c r="BH341" s="198">
        <f>IF(N341="sníž. přenesená",J341,0)</f>
        <v>0</v>
      </c>
      <c r="BI341" s="198">
        <f>IF(N341="nulová",J341,0)</f>
        <v>0</v>
      </c>
      <c r="BJ341" s="17" t="s">
        <v>88</v>
      </c>
      <c r="BK341" s="198">
        <f>ROUND(I341*H341,2)</f>
        <v>0</v>
      </c>
      <c r="BL341" s="17" t="s">
        <v>135</v>
      </c>
      <c r="BM341" s="197" t="s">
        <v>432</v>
      </c>
    </row>
    <row r="342" spans="1:65" s="13" customFormat="1" x14ac:dyDescent="0.2">
      <c r="B342" s="204"/>
      <c r="C342" s="205"/>
      <c r="D342" s="199" t="s">
        <v>139</v>
      </c>
      <c r="E342" s="206" t="s">
        <v>1</v>
      </c>
      <c r="F342" s="207" t="s">
        <v>433</v>
      </c>
      <c r="G342" s="205"/>
      <c r="H342" s="206" t="s">
        <v>1</v>
      </c>
      <c r="I342" s="208"/>
      <c r="J342" s="205"/>
      <c r="K342" s="205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139</v>
      </c>
      <c r="AU342" s="213" t="s">
        <v>90</v>
      </c>
      <c r="AV342" s="13" t="s">
        <v>88</v>
      </c>
      <c r="AW342" s="13" t="s">
        <v>36</v>
      </c>
      <c r="AX342" s="13" t="s">
        <v>81</v>
      </c>
      <c r="AY342" s="213" t="s">
        <v>128</v>
      </c>
    </row>
    <row r="343" spans="1:65" s="14" customFormat="1" x14ac:dyDescent="0.2">
      <c r="B343" s="214"/>
      <c r="C343" s="215"/>
      <c r="D343" s="199" t="s">
        <v>139</v>
      </c>
      <c r="E343" s="216" t="s">
        <v>1</v>
      </c>
      <c r="F343" s="217" t="s">
        <v>434</v>
      </c>
      <c r="G343" s="215"/>
      <c r="H343" s="218">
        <v>32.700000000000003</v>
      </c>
      <c r="I343" s="219"/>
      <c r="J343" s="215"/>
      <c r="K343" s="215"/>
      <c r="L343" s="220"/>
      <c r="M343" s="221"/>
      <c r="N343" s="222"/>
      <c r="O343" s="222"/>
      <c r="P343" s="222"/>
      <c r="Q343" s="222"/>
      <c r="R343" s="222"/>
      <c r="S343" s="222"/>
      <c r="T343" s="223"/>
      <c r="AT343" s="224" t="s">
        <v>139</v>
      </c>
      <c r="AU343" s="224" t="s">
        <v>90</v>
      </c>
      <c r="AV343" s="14" t="s">
        <v>90</v>
      </c>
      <c r="AW343" s="14" t="s">
        <v>36</v>
      </c>
      <c r="AX343" s="14" t="s">
        <v>88</v>
      </c>
      <c r="AY343" s="224" t="s">
        <v>128</v>
      </c>
    </row>
    <row r="344" spans="1:65" s="12" customFormat="1" ht="22.9" customHeight="1" x14ac:dyDescent="0.2">
      <c r="B344" s="170"/>
      <c r="C344" s="171"/>
      <c r="D344" s="172" t="s">
        <v>80</v>
      </c>
      <c r="E344" s="184" t="s">
        <v>177</v>
      </c>
      <c r="F344" s="184" t="s">
        <v>435</v>
      </c>
      <c r="G344" s="171"/>
      <c r="H344" s="171"/>
      <c r="I344" s="174"/>
      <c r="J344" s="185">
        <f>BK344</f>
        <v>0</v>
      </c>
      <c r="K344" s="171"/>
      <c r="L344" s="176"/>
      <c r="M344" s="177"/>
      <c r="N344" s="178"/>
      <c r="O344" s="178"/>
      <c r="P344" s="179">
        <f>SUM(P345:P435)</f>
        <v>0</v>
      </c>
      <c r="Q344" s="178"/>
      <c r="R344" s="179">
        <f>SUM(R345:R435)</f>
        <v>3.3347220000000011</v>
      </c>
      <c r="S344" s="178"/>
      <c r="T344" s="180">
        <f>SUM(T345:T435)</f>
        <v>12.1173</v>
      </c>
      <c r="AR344" s="181" t="s">
        <v>88</v>
      </c>
      <c r="AT344" s="182" t="s">
        <v>80</v>
      </c>
      <c r="AU344" s="182" t="s">
        <v>88</v>
      </c>
      <c r="AY344" s="181" t="s">
        <v>128</v>
      </c>
      <c r="BK344" s="183">
        <f>SUM(BK345:BK435)</f>
        <v>0</v>
      </c>
    </row>
    <row r="345" spans="1:65" s="2" customFormat="1" ht="24.2" customHeight="1" x14ac:dyDescent="0.2">
      <c r="A345" s="34"/>
      <c r="B345" s="35"/>
      <c r="C345" s="186" t="s">
        <v>436</v>
      </c>
      <c r="D345" s="186" t="s">
        <v>130</v>
      </c>
      <c r="E345" s="187" t="s">
        <v>437</v>
      </c>
      <c r="F345" s="188" t="s">
        <v>438</v>
      </c>
      <c r="G345" s="189" t="s">
        <v>439</v>
      </c>
      <c r="H345" s="190">
        <v>2</v>
      </c>
      <c r="I345" s="191"/>
      <c r="J345" s="192">
        <f t="shared" ref="J345:J367" si="0">ROUND(I345*H345,2)</f>
        <v>0</v>
      </c>
      <c r="K345" s="188" t="s">
        <v>134</v>
      </c>
      <c r="L345" s="39"/>
      <c r="M345" s="193" t="s">
        <v>1</v>
      </c>
      <c r="N345" s="194" t="s">
        <v>46</v>
      </c>
      <c r="O345" s="71"/>
      <c r="P345" s="195">
        <f t="shared" ref="P345:P367" si="1">O345*H345</f>
        <v>0</v>
      </c>
      <c r="Q345" s="195">
        <v>0</v>
      </c>
      <c r="R345" s="195">
        <f t="shared" ref="R345:R367" si="2">Q345*H345</f>
        <v>0</v>
      </c>
      <c r="S345" s="195">
        <v>0</v>
      </c>
      <c r="T345" s="196">
        <f t="shared" ref="T345:T367" si="3"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97" t="s">
        <v>135</v>
      </c>
      <c r="AT345" s="197" t="s">
        <v>130</v>
      </c>
      <c r="AU345" s="197" t="s">
        <v>90</v>
      </c>
      <c r="AY345" s="17" t="s">
        <v>128</v>
      </c>
      <c r="BE345" s="198">
        <f t="shared" ref="BE345:BE367" si="4">IF(N345="základní",J345,0)</f>
        <v>0</v>
      </c>
      <c r="BF345" s="198">
        <f t="shared" ref="BF345:BF367" si="5">IF(N345="snížená",J345,0)</f>
        <v>0</v>
      </c>
      <c r="BG345" s="198">
        <f t="shared" ref="BG345:BG367" si="6">IF(N345="zákl. přenesená",J345,0)</f>
        <v>0</v>
      </c>
      <c r="BH345" s="198">
        <f t="shared" ref="BH345:BH367" si="7">IF(N345="sníž. přenesená",J345,0)</f>
        <v>0</v>
      </c>
      <c r="BI345" s="198">
        <f t="shared" ref="BI345:BI367" si="8">IF(N345="nulová",J345,0)</f>
        <v>0</v>
      </c>
      <c r="BJ345" s="17" t="s">
        <v>88</v>
      </c>
      <c r="BK345" s="198">
        <f t="shared" ref="BK345:BK367" si="9">ROUND(I345*H345,2)</f>
        <v>0</v>
      </c>
      <c r="BL345" s="17" t="s">
        <v>135</v>
      </c>
      <c r="BM345" s="197" t="s">
        <v>440</v>
      </c>
    </row>
    <row r="346" spans="1:65" s="2" customFormat="1" ht="33" customHeight="1" x14ac:dyDescent="0.2">
      <c r="A346" s="34"/>
      <c r="B346" s="35"/>
      <c r="C346" s="186" t="s">
        <v>441</v>
      </c>
      <c r="D346" s="186" t="s">
        <v>130</v>
      </c>
      <c r="E346" s="187" t="s">
        <v>442</v>
      </c>
      <c r="F346" s="188" t="s">
        <v>443</v>
      </c>
      <c r="G346" s="189" t="s">
        <v>222</v>
      </c>
      <c r="H346" s="190">
        <v>275</v>
      </c>
      <c r="I346" s="191"/>
      <c r="J346" s="192">
        <f t="shared" si="0"/>
        <v>0</v>
      </c>
      <c r="K346" s="188" t="s">
        <v>134</v>
      </c>
      <c r="L346" s="39"/>
      <c r="M346" s="193" t="s">
        <v>1</v>
      </c>
      <c r="N346" s="194" t="s">
        <v>46</v>
      </c>
      <c r="O346" s="71"/>
      <c r="P346" s="195">
        <f t="shared" si="1"/>
        <v>0</v>
      </c>
      <c r="Q346" s="195">
        <v>0</v>
      </c>
      <c r="R346" s="195">
        <f t="shared" si="2"/>
        <v>0</v>
      </c>
      <c r="S346" s="195">
        <v>4.3999999999999997E-2</v>
      </c>
      <c r="T346" s="196">
        <f t="shared" si="3"/>
        <v>12.1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97" t="s">
        <v>135</v>
      </c>
      <c r="AT346" s="197" t="s">
        <v>130</v>
      </c>
      <c r="AU346" s="197" t="s">
        <v>90</v>
      </c>
      <c r="AY346" s="17" t="s">
        <v>128</v>
      </c>
      <c r="BE346" s="198">
        <f t="shared" si="4"/>
        <v>0</v>
      </c>
      <c r="BF346" s="198">
        <f t="shared" si="5"/>
        <v>0</v>
      </c>
      <c r="BG346" s="198">
        <f t="shared" si="6"/>
        <v>0</v>
      </c>
      <c r="BH346" s="198">
        <f t="shared" si="7"/>
        <v>0</v>
      </c>
      <c r="BI346" s="198">
        <f t="shared" si="8"/>
        <v>0</v>
      </c>
      <c r="BJ346" s="17" t="s">
        <v>88</v>
      </c>
      <c r="BK346" s="198">
        <f t="shared" si="9"/>
        <v>0</v>
      </c>
      <c r="BL346" s="17" t="s">
        <v>135</v>
      </c>
      <c r="BM346" s="197" t="s">
        <v>444</v>
      </c>
    </row>
    <row r="347" spans="1:65" s="2" customFormat="1" ht="24.2" customHeight="1" x14ac:dyDescent="0.2">
      <c r="A347" s="34"/>
      <c r="B347" s="35"/>
      <c r="C347" s="186" t="s">
        <v>445</v>
      </c>
      <c r="D347" s="186" t="s">
        <v>130</v>
      </c>
      <c r="E347" s="187" t="s">
        <v>446</v>
      </c>
      <c r="F347" s="188" t="s">
        <v>447</v>
      </c>
      <c r="G347" s="189" t="s">
        <v>439</v>
      </c>
      <c r="H347" s="190">
        <v>2</v>
      </c>
      <c r="I347" s="191"/>
      <c r="J347" s="192">
        <f t="shared" si="0"/>
        <v>0</v>
      </c>
      <c r="K347" s="188" t="s">
        <v>134</v>
      </c>
      <c r="L347" s="39"/>
      <c r="M347" s="193" t="s">
        <v>1</v>
      </c>
      <c r="N347" s="194" t="s">
        <v>46</v>
      </c>
      <c r="O347" s="71"/>
      <c r="P347" s="195">
        <f t="shared" si="1"/>
        <v>0</v>
      </c>
      <c r="Q347" s="195">
        <v>0</v>
      </c>
      <c r="R347" s="195">
        <f t="shared" si="2"/>
        <v>0</v>
      </c>
      <c r="S347" s="195">
        <v>0</v>
      </c>
      <c r="T347" s="196">
        <f t="shared" si="3"/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97" t="s">
        <v>135</v>
      </c>
      <c r="AT347" s="197" t="s">
        <v>130</v>
      </c>
      <c r="AU347" s="197" t="s">
        <v>90</v>
      </c>
      <c r="AY347" s="17" t="s">
        <v>128</v>
      </c>
      <c r="BE347" s="198">
        <f t="shared" si="4"/>
        <v>0</v>
      </c>
      <c r="BF347" s="198">
        <f t="shared" si="5"/>
        <v>0</v>
      </c>
      <c r="BG347" s="198">
        <f t="shared" si="6"/>
        <v>0</v>
      </c>
      <c r="BH347" s="198">
        <f t="shared" si="7"/>
        <v>0</v>
      </c>
      <c r="BI347" s="198">
        <f t="shared" si="8"/>
        <v>0</v>
      </c>
      <c r="BJ347" s="17" t="s">
        <v>88</v>
      </c>
      <c r="BK347" s="198">
        <f t="shared" si="9"/>
        <v>0</v>
      </c>
      <c r="BL347" s="17" t="s">
        <v>135</v>
      </c>
      <c r="BM347" s="197" t="s">
        <v>448</v>
      </c>
    </row>
    <row r="348" spans="1:65" s="2" customFormat="1" ht="33" customHeight="1" x14ac:dyDescent="0.2">
      <c r="A348" s="34"/>
      <c r="B348" s="35"/>
      <c r="C348" s="186" t="s">
        <v>449</v>
      </c>
      <c r="D348" s="186" t="s">
        <v>130</v>
      </c>
      <c r="E348" s="187" t="s">
        <v>450</v>
      </c>
      <c r="F348" s="188" t="s">
        <v>451</v>
      </c>
      <c r="G348" s="189" t="s">
        <v>222</v>
      </c>
      <c r="H348" s="190">
        <v>2</v>
      </c>
      <c r="I348" s="191"/>
      <c r="J348" s="192">
        <f t="shared" si="0"/>
        <v>0</v>
      </c>
      <c r="K348" s="188" t="s">
        <v>134</v>
      </c>
      <c r="L348" s="39"/>
      <c r="M348" s="193" t="s">
        <v>1</v>
      </c>
      <c r="N348" s="194" t="s">
        <v>46</v>
      </c>
      <c r="O348" s="71"/>
      <c r="P348" s="195">
        <f t="shared" si="1"/>
        <v>0</v>
      </c>
      <c r="Q348" s="195">
        <v>0</v>
      </c>
      <c r="R348" s="195">
        <f t="shared" si="2"/>
        <v>0</v>
      </c>
      <c r="S348" s="195">
        <v>0</v>
      </c>
      <c r="T348" s="196">
        <f t="shared" si="3"/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97" t="s">
        <v>135</v>
      </c>
      <c r="AT348" s="197" t="s">
        <v>130</v>
      </c>
      <c r="AU348" s="197" t="s">
        <v>90</v>
      </c>
      <c r="AY348" s="17" t="s">
        <v>128</v>
      </c>
      <c r="BE348" s="198">
        <f t="shared" si="4"/>
        <v>0</v>
      </c>
      <c r="BF348" s="198">
        <f t="shared" si="5"/>
        <v>0</v>
      </c>
      <c r="BG348" s="198">
        <f t="shared" si="6"/>
        <v>0</v>
      </c>
      <c r="BH348" s="198">
        <f t="shared" si="7"/>
        <v>0</v>
      </c>
      <c r="BI348" s="198">
        <f t="shared" si="8"/>
        <v>0</v>
      </c>
      <c r="BJ348" s="17" t="s">
        <v>88</v>
      </c>
      <c r="BK348" s="198">
        <f t="shared" si="9"/>
        <v>0</v>
      </c>
      <c r="BL348" s="17" t="s">
        <v>135</v>
      </c>
      <c r="BM348" s="197" t="s">
        <v>452</v>
      </c>
    </row>
    <row r="349" spans="1:65" s="2" customFormat="1" ht="21.75" customHeight="1" x14ac:dyDescent="0.2">
      <c r="A349" s="34"/>
      <c r="B349" s="35"/>
      <c r="C349" s="236" t="s">
        <v>453</v>
      </c>
      <c r="D349" s="236" t="s">
        <v>263</v>
      </c>
      <c r="E349" s="237" t="s">
        <v>454</v>
      </c>
      <c r="F349" s="238" t="s">
        <v>455</v>
      </c>
      <c r="G349" s="239" t="s">
        <v>222</v>
      </c>
      <c r="H349" s="240">
        <v>2</v>
      </c>
      <c r="I349" s="241"/>
      <c r="J349" s="242">
        <f t="shared" si="0"/>
        <v>0</v>
      </c>
      <c r="K349" s="238" t="s">
        <v>134</v>
      </c>
      <c r="L349" s="243"/>
      <c r="M349" s="244" t="s">
        <v>1</v>
      </c>
      <c r="N349" s="245" t="s">
        <v>46</v>
      </c>
      <c r="O349" s="71"/>
      <c r="P349" s="195">
        <f t="shared" si="1"/>
        <v>0</v>
      </c>
      <c r="Q349" s="195">
        <v>1.77E-2</v>
      </c>
      <c r="R349" s="195">
        <f t="shared" si="2"/>
        <v>3.5400000000000001E-2</v>
      </c>
      <c r="S349" s="195">
        <v>0</v>
      </c>
      <c r="T349" s="196">
        <f t="shared" si="3"/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97" t="s">
        <v>177</v>
      </c>
      <c r="AT349" s="197" t="s">
        <v>263</v>
      </c>
      <c r="AU349" s="197" t="s">
        <v>90</v>
      </c>
      <c r="AY349" s="17" t="s">
        <v>128</v>
      </c>
      <c r="BE349" s="198">
        <f t="shared" si="4"/>
        <v>0</v>
      </c>
      <c r="BF349" s="198">
        <f t="shared" si="5"/>
        <v>0</v>
      </c>
      <c r="BG349" s="198">
        <f t="shared" si="6"/>
        <v>0</v>
      </c>
      <c r="BH349" s="198">
        <f t="shared" si="7"/>
        <v>0</v>
      </c>
      <c r="BI349" s="198">
        <f t="shared" si="8"/>
        <v>0</v>
      </c>
      <c r="BJ349" s="17" t="s">
        <v>88</v>
      </c>
      <c r="BK349" s="198">
        <f t="shared" si="9"/>
        <v>0</v>
      </c>
      <c r="BL349" s="17" t="s">
        <v>135</v>
      </c>
      <c r="BM349" s="197" t="s">
        <v>456</v>
      </c>
    </row>
    <row r="350" spans="1:65" s="2" customFormat="1" ht="49.15" customHeight="1" x14ac:dyDescent="0.2">
      <c r="A350" s="34"/>
      <c r="B350" s="35"/>
      <c r="C350" s="186" t="s">
        <v>457</v>
      </c>
      <c r="D350" s="186" t="s">
        <v>130</v>
      </c>
      <c r="E350" s="187" t="s">
        <v>458</v>
      </c>
      <c r="F350" s="188" t="s">
        <v>459</v>
      </c>
      <c r="G350" s="189" t="s">
        <v>439</v>
      </c>
      <c r="H350" s="190">
        <v>1</v>
      </c>
      <c r="I350" s="191"/>
      <c r="J350" s="192">
        <f t="shared" si="0"/>
        <v>0</v>
      </c>
      <c r="K350" s="188" t="s">
        <v>1</v>
      </c>
      <c r="L350" s="39"/>
      <c r="M350" s="193" t="s">
        <v>1</v>
      </c>
      <c r="N350" s="194" t="s">
        <v>46</v>
      </c>
      <c r="O350" s="71"/>
      <c r="P350" s="195">
        <f t="shared" si="1"/>
        <v>0</v>
      </c>
      <c r="Q350" s="195">
        <v>2.1000000000000001E-4</v>
      </c>
      <c r="R350" s="195">
        <f t="shared" si="2"/>
        <v>2.1000000000000001E-4</v>
      </c>
      <c r="S350" s="195">
        <v>0</v>
      </c>
      <c r="T350" s="196">
        <f t="shared" si="3"/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97" t="s">
        <v>135</v>
      </c>
      <c r="AT350" s="197" t="s">
        <v>130</v>
      </c>
      <c r="AU350" s="197" t="s">
        <v>90</v>
      </c>
      <c r="AY350" s="17" t="s">
        <v>128</v>
      </c>
      <c r="BE350" s="198">
        <f t="shared" si="4"/>
        <v>0</v>
      </c>
      <c r="BF350" s="198">
        <f t="shared" si="5"/>
        <v>0</v>
      </c>
      <c r="BG350" s="198">
        <f t="shared" si="6"/>
        <v>0</v>
      </c>
      <c r="BH350" s="198">
        <f t="shared" si="7"/>
        <v>0</v>
      </c>
      <c r="BI350" s="198">
        <f t="shared" si="8"/>
        <v>0</v>
      </c>
      <c r="BJ350" s="17" t="s">
        <v>88</v>
      </c>
      <c r="BK350" s="198">
        <f t="shared" si="9"/>
        <v>0</v>
      </c>
      <c r="BL350" s="17" t="s">
        <v>135</v>
      </c>
      <c r="BM350" s="197" t="s">
        <v>460</v>
      </c>
    </row>
    <row r="351" spans="1:65" s="2" customFormat="1" ht="24.2" customHeight="1" x14ac:dyDescent="0.2">
      <c r="A351" s="34"/>
      <c r="B351" s="35"/>
      <c r="C351" s="236" t="s">
        <v>461</v>
      </c>
      <c r="D351" s="236" t="s">
        <v>263</v>
      </c>
      <c r="E351" s="237" t="s">
        <v>462</v>
      </c>
      <c r="F351" s="238" t="s">
        <v>463</v>
      </c>
      <c r="G351" s="239" t="s">
        <v>439</v>
      </c>
      <c r="H351" s="240">
        <v>1</v>
      </c>
      <c r="I351" s="241"/>
      <c r="J351" s="242">
        <f t="shared" si="0"/>
        <v>0</v>
      </c>
      <c r="K351" s="238" t="s">
        <v>1</v>
      </c>
      <c r="L351" s="243"/>
      <c r="M351" s="244" t="s">
        <v>1</v>
      </c>
      <c r="N351" s="245" t="s">
        <v>46</v>
      </c>
      <c r="O351" s="71"/>
      <c r="P351" s="195">
        <f t="shared" si="1"/>
        <v>0</v>
      </c>
      <c r="Q351" s="195">
        <v>4.8399999999999997E-3</v>
      </c>
      <c r="R351" s="195">
        <f t="shared" si="2"/>
        <v>4.8399999999999997E-3</v>
      </c>
      <c r="S351" s="195">
        <v>0</v>
      </c>
      <c r="T351" s="196">
        <f t="shared" si="3"/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97" t="s">
        <v>177</v>
      </c>
      <c r="AT351" s="197" t="s">
        <v>263</v>
      </c>
      <c r="AU351" s="197" t="s">
        <v>90</v>
      </c>
      <c r="AY351" s="17" t="s">
        <v>128</v>
      </c>
      <c r="BE351" s="198">
        <f t="shared" si="4"/>
        <v>0</v>
      </c>
      <c r="BF351" s="198">
        <f t="shared" si="5"/>
        <v>0</v>
      </c>
      <c r="BG351" s="198">
        <f t="shared" si="6"/>
        <v>0</v>
      </c>
      <c r="BH351" s="198">
        <f t="shared" si="7"/>
        <v>0</v>
      </c>
      <c r="BI351" s="198">
        <f t="shared" si="8"/>
        <v>0</v>
      </c>
      <c r="BJ351" s="17" t="s">
        <v>88</v>
      </c>
      <c r="BK351" s="198">
        <f t="shared" si="9"/>
        <v>0</v>
      </c>
      <c r="BL351" s="17" t="s">
        <v>135</v>
      </c>
      <c r="BM351" s="197" t="s">
        <v>464</v>
      </c>
    </row>
    <row r="352" spans="1:65" s="2" customFormat="1" ht="44.25" customHeight="1" x14ac:dyDescent="0.2">
      <c r="A352" s="34"/>
      <c r="B352" s="35"/>
      <c r="C352" s="186" t="s">
        <v>465</v>
      </c>
      <c r="D352" s="186" t="s">
        <v>130</v>
      </c>
      <c r="E352" s="187" t="s">
        <v>466</v>
      </c>
      <c r="F352" s="188" t="s">
        <v>467</v>
      </c>
      <c r="G352" s="189" t="s">
        <v>439</v>
      </c>
      <c r="H352" s="190">
        <v>3</v>
      </c>
      <c r="I352" s="191"/>
      <c r="J352" s="192">
        <f t="shared" si="0"/>
        <v>0</v>
      </c>
      <c r="K352" s="188" t="s">
        <v>134</v>
      </c>
      <c r="L352" s="39"/>
      <c r="M352" s="193" t="s">
        <v>1</v>
      </c>
      <c r="N352" s="194" t="s">
        <v>46</v>
      </c>
      <c r="O352" s="71"/>
      <c r="P352" s="195">
        <f t="shared" si="1"/>
        <v>0</v>
      </c>
      <c r="Q352" s="195">
        <v>1.67E-3</v>
      </c>
      <c r="R352" s="195">
        <f t="shared" si="2"/>
        <v>5.0100000000000006E-3</v>
      </c>
      <c r="S352" s="195">
        <v>0</v>
      </c>
      <c r="T352" s="196">
        <f t="shared" si="3"/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97" t="s">
        <v>135</v>
      </c>
      <c r="AT352" s="197" t="s">
        <v>130</v>
      </c>
      <c r="AU352" s="197" t="s">
        <v>90</v>
      </c>
      <c r="AY352" s="17" t="s">
        <v>128</v>
      </c>
      <c r="BE352" s="198">
        <f t="shared" si="4"/>
        <v>0</v>
      </c>
      <c r="BF352" s="198">
        <f t="shared" si="5"/>
        <v>0</v>
      </c>
      <c r="BG352" s="198">
        <f t="shared" si="6"/>
        <v>0</v>
      </c>
      <c r="BH352" s="198">
        <f t="shared" si="7"/>
        <v>0</v>
      </c>
      <c r="BI352" s="198">
        <f t="shared" si="8"/>
        <v>0</v>
      </c>
      <c r="BJ352" s="17" t="s">
        <v>88</v>
      </c>
      <c r="BK352" s="198">
        <f t="shared" si="9"/>
        <v>0</v>
      </c>
      <c r="BL352" s="17" t="s">
        <v>135</v>
      </c>
      <c r="BM352" s="197" t="s">
        <v>468</v>
      </c>
    </row>
    <row r="353" spans="1:65" s="2" customFormat="1" ht="24.2" customHeight="1" x14ac:dyDescent="0.2">
      <c r="A353" s="34"/>
      <c r="B353" s="35"/>
      <c r="C353" s="236" t="s">
        <v>469</v>
      </c>
      <c r="D353" s="236" t="s">
        <v>263</v>
      </c>
      <c r="E353" s="237" t="s">
        <v>470</v>
      </c>
      <c r="F353" s="238" t="s">
        <v>471</v>
      </c>
      <c r="G353" s="239" t="s">
        <v>439</v>
      </c>
      <c r="H353" s="240">
        <v>1</v>
      </c>
      <c r="I353" s="241"/>
      <c r="J353" s="242">
        <f t="shared" si="0"/>
        <v>0</v>
      </c>
      <c r="K353" s="238" t="s">
        <v>1</v>
      </c>
      <c r="L353" s="243"/>
      <c r="M353" s="244" t="s">
        <v>1</v>
      </c>
      <c r="N353" s="245" t="s">
        <v>46</v>
      </c>
      <c r="O353" s="71"/>
      <c r="P353" s="195">
        <f t="shared" si="1"/>
        <v>0</v>
      </c>
      <c r="Q353" s="195">
        <v>1.34E-2</v>
      </c>
      <c r="R353" s="195">
        <f t="shared" si="2"/>
        <v>1.34E-2</v>
      </c>
      <c r="S353" s="195">
        <v>0</v>
      </c>
      <c r="T353" s="196">
        <f t="shared" si="3"/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97" t="s">
        <v>177</v>
      </c>
      <c r="AT353" s="197" t="s">
        <v>263</v>
      </c>
      <c r="AU353" s="197" t="s">
        <v>90</v>
      </c>
      <c r="AY353" s="17" t="s">
        <v>128</v>
      </c>
      <c r="BE353" s="198">
        <f t="shared" si="4"/>
        <v>0</v>
      </c>
      <c r="BF353" s="198">
        <f t="shared" si="5"/>
        <v>0</v>
      </c>
      <c r="BG353" s="198">
        <f t="shared" si="6"/>
        <v>0</v>
      </c>
      <c r="BH353" s="198">
        <f t="shared" si="7"/>
        <v>0</v>
      </c>
      <c r="BI353" s="198">
        <f t="shared" si="8"/>
        <v>0</v>
      </c>
      <c r="BJ353" s="17" t="s">
        <v>88</v>
      </c>
      <c r="BK353" s="198">
        <f t="shared" si="9"/>
        <v>0</v>
      </c>
      <c r="BL353" s="17" t="s">
        <v>135</v>
      </c>
      <c r="BM353" s="197" t="s">
        <v>472</v>
      </c>
    </row>
    <row r="354" spans="1:65" s="2" customFormat="1" ht="24.2" customHeight="1" x14ac:dyDescent="0.2">
      <c r="A354" s="34"/>
      <c r="B354" s="35"/>
      <c r="C354" s="236" t="s">
        <v>473</v>
      </c>
      <c r="D354" s="236" t="s">
        <v>263</v>
      </c>
      <c r="E354" s="237" t="s">
        <v>474</v>
      </c>
      <c r="F354" s="238" t="s">
        <v>475</v>
      </c>
      <c r="G354" s="239" t="s">
        <v>439</v>
      </c>
      <c r="H354" s="240">
        <v>1</v>
      </c>
      <c r="I354" s="241"/>
      <c r="J354" s="242">
        <f t="shared" si="0"/>
        <v>0</v>
      </c>
      <c r="K354" s="238" t="s">
        <v>1</v>
      </c>
      <c r="L354" s="243"/>
      <c r="M354" s="244" t="s">
        <v>1</v>
      </c>
      <c r="N354" s="245" t="s">
        <v>46</v>
      </c>
      <c r="O354" s="71"/>
      <c r="P354" s="195">
        <f t="shared" si="1"/>
        <v>0</v>
      </c>
      <c r="Q354" s="195">
        <v>2.1999999999999999E-2</v>
      </c>
      <c r="R354" s="195">
        <f t="shared" si="2"/>
        <v>2.1999999999999999E-2</v>
      </c>
      <c r="S354" s="195">
        <v>0</v>
      </c>
      <c r="T354" s="196">
        <f t="shared" si="3"/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197" t="s">
        <v>177</v>
      </c>
      <c r="AT354" s="197" t="s">
        <v>263</v>
      </c>
      <c r="AU354" s="197" t="s">
        <v>90</v>
      </c>
      <c r="AY354" s="17" t="s">
        <v>128</v>
      </c>
      <c r="BE354" s="198">
        <f t="shared" si="4"/>
        <v>0</v>
      </c>
      <c r="BF354" s="198">
        <f t="shared" si="5"/>
        <v>0</v>
      </c>
      <c r="BG354" s="198">
        <f t="shared" si="6"/>
        <v>0</v>
      </c>
      <c r="BH354" s="198">
        <f t="shared" si="7"/>
        <v>0</v>
      </c>
      <c r="BI354" s="198">
        <f t="shared" si="8"/>
        <v>0</v>
      </c>
      <c r="BJ354" s="17" t="s">
        <v>88</v>
      </c>
      <c r="BK354" s="198">
        <f t="shared" si="9"/>
        <v>0</v>
      </c>
      <c r="BL354" s="17" t="s">
        <v>135</v>
      </c>
      <c r="BM354" s="197" t="s">
        <v>476</v>
      </c>
    </row>
    <row r="355" spans="1:65" s="2" customFormat="1" ht="24.2" customHeight="1" x14ac:dyDescent="0.2">
      <c r="A355" s="34"/>
      <c r="B355" s="35"/>
      <c r="C355" s="236" t="s">
        <v>477</v>
      </c>
      <c r="D355" s="236" t="s">
        <v>263</v>
      </c>
      <c r="E355" s="237" t="s">
        <v>478</v>
      </c>
      <c r="F355" s="238" t="s">
        <v>479</v>
      </c>
      <c r="G355" s="239" t="s">
        <v>439</v>
      </c>
      <c r="H355" s="240">
        <v>1</v>
      </c>
      <c r="I355" s="241"/>
      <c r="J355" s="242">
        <f t="shared" si="0"/>
        <v>0</v>
      </c>
      <c r="K355" s="238" t="s">
        <v>1</v>
      </c>
      <c r="L355" s="243"/>
      <c r="M355" s="244" t="s">
        <v>1</v>
      </c>
      <c r="N355" s="245" t="s">
        <v>46</v>
      </c>
      <c r="O355" s="71"/>
      <c r="P355" s="195">
        <f t="shared" si="1"/>
        <v>0</v>
      </c>
      <c r="Q355" s="195">
        <v>1.5699999999999999E-2</v>
      </c>
      <c r="R355" s="195">
        <f t="shared" si="2"/>
        <v>1.5699999999999999E-2</v>
      </c>
      <c r="S355" s="195">
        <v>0</v>
      </c>
      <c r="T355" s="196">
        <f t="shared" si="3"/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97" t="s">
        <v>177</v>
      </c>
      <c r="AT355" s="197" t="s">
        <v>263</v>
      </c>
      <c r="AU355" s="197" t="s">
        <v>90</v>
      </c>
      <c r="AY355" s="17" t="s">
        <v>128</v>
      </c>
      <c r="BE355" s="198">
        <f t="shared" si="4"/>
        <v>0</v>
      </c>
      <c r="BF355" s="198">
        <f t="shared" si="5"/>
        <v>0</v>
      </c>
      <c r="BG355" s="198">
        <f t="shared" si="6"/>
        <v>0</v>
      </c>
      <c r="BH355" s="198">
        <f t="shared" si="7"/>
        <v>0</v>
      </c>
      <c r="BI355" s="198">
        <f t="shared" si="8"/>
        <v>0</v>
      </c>
      <c r="BJ355" s="17" t="s">
        <v>88</v>
      </c>
      <c r="BK355" s="198">
        <f t="shared" si="9"/>
        <v>0</v>
      </c>
      <c r="BL355" s="17" t="s">
        <v>135</v>
      </c>
      <c r="BM355" s="197" t="s">
        <v>480</v>
      </c>
    </row>
    <row r="356" spans="1:65" s="2" customFormat="1" ht="55.5" customHeight="1" x14ac:dyDescent="0.2">
      <c r="A356" s="34"/>
      <c r="B356" s="35"/>
      <c r="C356" s="186" t="s">
        <v>481</v>
      </c>
      <c r="D356" s="186" t="s">
        <v>130</v>
      </c>
      <c r="E356" s="187" t="s">
        <v>482</v>
      </c>
      <c r="F356" s="188" t="s">
        <v>483</v>
      </c>
      <c r="G356" s="189" t="s">
        <v>439</v>
      </c>
      <c r="H356" s="190">
        <v>1</v>
      </c>
      <c r="I356" s="191"/>
      <c r="J356" s="192">
        <f t="shared" si="0"/>
        <v>0</v>
      </c>
      <c r="K356" s="188" t="s">
        <v>134</v>
      </c>
      <c r="L356" s="39"/>
      <c r="M356" s="193" t="s">
        <v>1</v>
      </c>
      <c r="N356" s="194" t="s">
        <v>46</v>
      </c>
      <c r="O356" s="71"/>
      <c r="P356" s="195">
        <f t="shared" si="1"/>
        <v>0</v>
      </c>
      <c r="Q356" s="195">
        <v>2.1000000000000001E-4</v>
      </c>
      <c r="R356" s="195">
        <f t="shared" si="2"/>
        <v>2.1000000000000001E-4</v>
      </c>
      <c r="S356" s="195">
        <v>0</v>
      </c>
      <c r="T356" s="196">
        <f t="shared" si="3"/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97" t="s">
        <v>135</v>
      </c>
      <c r="AT356" s="197" t="s">
        <v>130</v>
      </c>
      <c r="AU356" s="197" t="s">
        <v>90</v>
      </c>
      <c r="AY356" s="17" t="s">
        <v>128</v>
      </c>
      <c r="BE356" s="198">
        <f t="shared" si="4"/>
        <v>0</v>
      </c>
      <c r="BF356" s="198">
        <f t="shared" si="5"/>
        <v>0</v>
      </c>
      <c r="BG356" s="198">
        <f t="shared" si="6"/>
        <v>0</v>
      </c>
      <c r="BH356" s="198">
        <f t="shared" si="7"/>
        <v>0</v>
      </c>
      <c r="BI356" s="198">
        <f t="shared" si="8"/>
        <v>0</v>
      </c>
      <c r="BJ356" s="17" t="s">
        <v>88</v>
      </c>
      <c r="BK356" s="198">
        <f t="shared" si="9"/>
        <v>0</v>
      </c>
      <c r="BL356" s="17" t="s">
        <v>135</v>
      </c>
      <c r="BM356" s="197" t="s">
        <v>484</v>
      </c>
    </row>
    <row r="357" spans="1:65" s="2" customFormat="1" ht="24.2" customHeight="1" x14ac:dyDescent="0.2">
      <c r="A357" s="34"/>
      <c r="B357" s="35"/>
      <c r="C357" s="236" t="s">
        <v>485</v>
      </c>
      <c r="D357" s="236" t="s">
        <v>263</v>
      </c>
      <c r="E357" s="237" t="s">
        <v>486</v>
      </c>
      <c r="F357" s="238" t="s">
        <v>487</v>
      </c>
      <c r="G357" s="239" t="s">
        <v>439</v>
      </c>
      <c r="H357" s="240">
        <v>1</v>
      </c>
      <c r="I357" s="241"/>
      <c r="J357" s="242">
        <f t="shared" si="0"/>
        <v>0</v>
      </c>
      <c r="K357" s="238" t="s">
        <v>1</v>
      </c>
      <c r="L357" s="243"/>
      <c r="M357" s="244" t="s">
        <v>1</v>
      </c>
      <c r="N357" s="245" t="s">
        <v>46</v>
      </c>
      <c r="O357" s="71"/>
      <c r="P357" s="195">
        <f t="shared" si="1"/>
        <v>0</v>
      </c>
      <c r="Q357" s="195">
        <v>1.2500000000000001E-2</v>
      </c>
      <c r="R357" s="195">
        <f t="shared" si="2"/>
        <v>1.2500000000000001E-2</v>
      </c>
      <c r="S357" s="195">
        <v>0</v>
      </c>
      <c r="T357" s="196">
        <f t="shared" si="3"/>
        <v>0</v>
      </c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197" t="s">
        <v>177</v>
      </c>
      <c r="AT357" s="197" t="s">
        <v>263</v>
      </c>
      <c r="AU357" s="197" t="s">
        <v>90</v>
      </c>
      <c r="AY357" s="17" t="s">
        <v>128</v>
      </c>
      <c r="BE357" s="198">
        <f t="shared" si="4"/>
        <v>0</v>
      </c>
      <c r="BF357" s="198">
        <f t="shared" si="5"/>
        <v>0</v>
      </c>
      <c r="BG357" s="198">
        <f t="shared" si="6"/>
        <v>0</v>
      </c>
      <c r="BH357" s="198">
        <f t="shared" si="7"/>
        <v>0</v>
      </c>
      <c r="BI357" s="198">
        <f t="shared" si="8"/>
        <v>0</v>
      </c>
      <c r="BJ357" s="17" t="s">
        <v>88</v>
      </c>
      <c r="BK357" s="198">
        <f t="shared" si="9"/>
        <v>0</v>
      </c>
      <c r="BL357" s="17" t="s">
        <v>135</v>
      </c>
      <c r="BM357" s="197" t="s">
        <v>488</v>
      </c>
    </row>
    <row r="358" spans="1:65" s="2" customFormat="1" ht="55.5" customHeight="1" x14ac:dyDescent="0.2">
      <c r="A358" s="34"/>
      <c r="B358" s="35"/>
      <c r="C358" s="186" t="s">
        <v>489</v>
      </c>
      <c r="D358" s="186" t="s">
        <v>130</v>
      </c>
      <c r="E358" s="187" t="s">
        <v>490</v>
      </c>
      <c r="F358" s="188" t="s">
        <v>491</v>
      </c>
      <c r="G358" s="189" t="s">
        <v>439</v>
      </c>
      <c r="H358" s="190">
        <v>1</v>
      </c>
      <c r="I358" s="191"/>
      <c r="J358" s="192">
        <f t="shared" si="0"/>
        <v>0</v>
      </c>
      <c r="K358" s="188" t="s">
        <v>134</v>
      </c>
      <c r="L358" s="39"/>
      <c r="M358" s="193" t="s">
        <v>1</v>
      </c>
      <c r="N358" s="194" t="s">
        <v>46</v>
      </c>
      <c r="O358" s="71"/>
      <c r="P358" s="195">
        <f t="shared" si="1"/>
        <v>0</v>
      </c>
      <c r="Q358" s="195">
        <v>1E-4</v>
      </c>
      <c r="R358" s="195">
        <f t="shared" si="2"/>
        <v>1E-4</v>
      </c>
      <c r="S358" s="195">
        <v>0</v>
      </c>
      <c r="T358" s="196">
        <f t="shared" si="3"/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197" t="s">
        <v>135</v>
      </c>
      <c r="AT358" s="197" t="s">
        <v>130</v>
      </c>
      <c r="AU358" s="197" t="s">
        <v>90</v>
      </c>
      <c r="AY358" s="17" t="s">
        <v>128</v>
      </c>
      <c r="BE358" s="198">
        <f t="shared" si="4"/>
        <v>0</v>
      </c>
      <c r="BF358" s="198">
        <f t="shared" si="5"/>
        <v>0</v>
      </c>
      <c r="BG358" s="198">
        <f t="shared" si="6"/>
        <v>0</v>
      </c>
      <c r="BH358" s="198">
        <f t="shared" si="7"/>
        <v>0</v>
      </c>
      <c r="BI358" s="198">
        <f t="shared" si="8"/>
        <v>0</v>
      </c>
      <c r="BJ358" s="17" t="s">
        <v>88</v>
      </c>
      <c r="BK358" s="198">
        <f t="shared" si="9"/>
        <v>0</v>
      </c>
      <c r="BL358" s="17" t="s">
        <v>135</v>
      </c>
      <c r="BM358" s="197" t="s">
        <v>492</v>
      </c>
    </row>
    <row r="359" spans="1:65" s="2" customFormat="1" ht="24.2" customHeight="1" x14ac:dyDescent="0.2">
      <c r="A359" s="34"/>
      <c r="B359" s="35"/>
      <c r="C359" s="236" t="s">
        <v>493</v>
      </c>
      <c r="D359" s="236" t="s">
        <v>263</v>
      </c>
      <c r="E359" s="237" t="s">
        <v>494</v>
      </c>
      <c r="F359" s="238" t="s">
        <v>495</v>
      </c>
      <c r="G359" s="239" t="s">
        <v>439</v>
      </c>
      <c r="H359" s="240">
        <v>1</v>
      </c>
      <c r="I359" s="241"/>
      <c r="J359" s="242">
        <f t="shared" si="0"/>
        <v>0</v>
      </c>
      <c r="K359" s="238" t="s">
        <v>134</v>
      </c>
      <c r="L359" s="243"/>
      <c r="M359" s="244" t="s">
        <v>1</v>
      </c>
      <c r="N359" s="245" t="s">
        <v>46</v>
      </c>
      <c r="O359" s="71"/>
      <c r="P359" s="195">
        <f t="shared" si="1"/>
        <v>0</v>
      </c>
      <c r="Q359" s="195">
        <v>6.7000000000000002E-3</v>
      </c>
      <c r="R359" s="195">
        <f t="shared" si="2"/>
        <v>6.7000000000000002E-3</v>
      </c>
      <c r="S359" s="195">
        <v>0</v>
      </c>
      <c r="T359" s="196">
        <f t="shared" si="3"/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97" t="s">
        <v>177</v>
      </c>
      <c r="AT359" s="197" t="s">
        <v>263</v>
      </c>
      <c r="AU359" s="197" t="s">
        <v>90</v>
      </c>
      <c r="AY359" s="17" t="s">
        <v>128</v>
      </c>
      <c r="BE359" s="198">
        <f t="shared" si="4"/>
        <v>0</v>
      </c>
      <c r="BF359" s="198">
        <f t="shared" si="5"/>
        <v>0</v>
      </c>
      <c r="BG359" s="198">
        <f t="shared" si="6"/>
        <v>0</v>
      </c>
      <c r="BH359" s="198">
        <f t="shared" si="7"/>
        <v>0</v>
      </c>
      <c r="BI359" s="198">
        <f t="shared" si="8"/>
        <v>0</v>
      </c>
      <c r="BJ359" s="17" t="s">
        <v>88</v>
      </c>
      <c r="BK359" s="198">
        <f t="shared" si="9"/>
        <v>0</v>
      </c>
      <c r="BL359" s="17" t="s">
        <v>135</v>
      </c>
      <c r="BM359" s="197" t="s">
        <v>496</v>
      </c>
    </row>
    <row r="360" spans="1:65" s="2" customFormat="1" ht="55.5" customHeight="1" x14ac:dyDescent="0.2">
      <c r="A360" s="34"/>
      <c r="B360" s="35"/>
      <c r="C360" s="186" t="s">
        <v>497</v>
      </c>
      <c r="D360" s="186" t="s">
        <v>130</v>
      </c>
      <c r="E360" s="187" t="s">
        <v>498</v>
      </c>
      <c r="F360" s="188" t="s">
        <v>499</v>
      </c>
      <c r="G360" s="189" t="s">
        <v>439</v>
      </c>
      <c r="H360" s="190">
        <v>1</v>
      </c>
      <c r="I360" s="191"/>
      <c r="J360" s="192">
        <f t="shared" si="0"/>
        <v>0</v>
      </c>
      <c r="K360" s="188" t="s">
        <v>134</v>
      </c>
      <c r="L360" s="39"/>
      <c r="M360" s="193" t="s">
        <v>1</v>
      </c>
      <c r="N360" s="194" t="s">
        <v>46</v>
      </c>
      <c r="O360" s="71"/>
      <c r="P360" s="195">
        <f t="shared" si="1"/>
        <v>0</v>
      </c>
      <c r="Q360" s="195">
        <v>2.1000000000000001E-4</v>
      </c>
      <c r="R360" s="195">
        <f t="shared" si="2"/>
        <v>2.1000000000000001E-4</v>
      </c>
      <c r="S360" s="195">
        <v>0</v>
      </c>
      <c r="T360" s="196">
        <f t="shared" si="3"/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97" t="s">
        <v>135</v>
      </c>
      <c r="AT360" s="197" t="s">
        <v>130</v>
      </c>
      <c r="AU360" s="197" t="s">
        <v>90</v>
      </c>
      <c r="AY360" s="17" t="s">
        <v>128</v>
      </c>
      <c r="BE360" s="198">
        <f t="shared" si="4"/>
        <v>0</v>
      </c>
      <c r="BF360" s="198">
        <f t="shared" si="5"/>
        <v>0</v>
      </c>
      <c r="BG360" s="198">
        <f t="shared" si="6"/>
        <v>0</v>
      </c>
      <c r="BH360" s="198">
        <f t="shared" si="7"/>
        <v>0</v>
      </c>
      <c r="BI360" s="198">
        <f t="shared" si="8"/>
        <v>0</v>
      </c>
      <c r="BJ360" s="17" t="s">
        <v>88</v>
      </c>
      <c r="BK360" s="198">
        <f t="shared" si="9"/>
        <v>0</v>
      </c>
      <c r="BL360" s="17" t="s">
        <v>135</v>
      </c>
      <c r="BM360" s="197" t="s">
        <v>500</v>
      </c>
    </row>
    <row r="361" spans="1:65" s="2" customFormat="1" ht="24.2" customHeight="1" x14ac:dyDescent="0.2">
      <c r="A361" s="34"/>
      <c r="B361" s="35"/>
      <c r="C361" s="236" t="s">
        <v>501</v>
      </c>
      <c r="D361" s="236" t="s">
        <v>263</v>
      </c>
      <c r="E361" s="237" t="s">
        <v>502</v>
      </c>
      <c r="F361" s="238" t="s">
        <v>503</v>
      </c>
      <c r="G361" s="239" t="s">
        <v>439</v>
      </c>
      <c r="H361" s="240">
        <v>1</v>
      </c>
      <c r="I361" s="241"/>
      <c r="J361" s="242">
        <f t="shared" si="0"/>
        <v>0</v>
      </c>
      <c r="K361" s="238" t="s">
        <v>1</v>
      </c>
      <c r="L361" s="243"/>
      <c r="M361" s="244" t="s">
        <v>1</v>
      </c>
      <c r="N361" s="245" t="s">
        <v>46</v>
      </c>
      <c r="O361" s="71"/>
      <c r="P361" s="195">
        <f t="shared" si="1"/>
        <v>0</v>
      </c>
      <c r="Q361" s="195">
        <v>1.9259999999999999E-2</v>
      </c>
      <c r="R361" s="195">
        <f t="shared" si="2"/>
        <v>1.9259999999999999E-2</v>
      </c>
      <c r="S361" s="195">
        <v>0</v>
      </c>
      <c r="T361" s="196">
        <f t="shared" si="3"/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197" t="s">
        <v>177</v>
      </c>
      <c r="AT361" s="197" t="s">
        <v>263</v>
      </c>
      <c r="AU361" s="197" t="s">
        <v>90</v>
      </c>
      <c r="AY361" s="17" t="s">
        <v>128</v>
      </c>
      <c r="BE361" s="198">
        <f t="shared" si="4"/>
        <v>0</v>
      </c>
      <c r="BF361" s="198">
        <f t="shared" si="5"/>
        <v>0</v>
      </c>
      <c r="BG361" s="198">
        <f t="shared" si="6"/>
        <v>0</v>
      </c>
      <c r="BH361" s="198">
        <f t="shared" si="7"/>
        <v>0</v>
      </c>
      <c r="BI361" s="198">
        <f t="shared" si="8"/>
        <v>0</v>
      </c>
      <c r="BJ361" s="17" t="s">
        <v>88</v>
      </c>
      <c r="BK361" s="198">
        <f t="shared" si="9"/>
        <v>0</v>
      </c>
      <c r="BL361" s="17" t="s">
        <v>135</v>
      </c>
      <c r="BM361" s="197" t="s">
        <v>504</v>
      </c>
    </row>
    <row r="362" spans="1:65" s="2" customFormat="1" ht="44.25" customHeight="1" x14ac:dyDescent="0.2">
      <c r="A362" s="34"/>
      <c r="B362" s="35"/>
      <c r="C362" s="186" t="s">
        <v>505</v>
      </c>
      <c r="D362" s="186" t="s">
        <v>130</v>
      </c>
      <c r="E362" s="187" t="s">
        <v>506</v>
      </c>
      <c r="F362" s="188" t="s">
        <v>507</v>
      </c>
      <c r="G362" s="189" t="s">
        <v>439</v>
      </c>
      <c r="H362" s="190">
        <v>4</v>
      </c>
      <c r="I362" s="191"/>
      <c r="J362" s="192">
        <f t="shared" si="0"/>
        <v>0</v>
      </c>
      <c r="K362" s="188" t="s">
        <v>134</v>
      </c>
      <c r="L362" s="39"/>
      <c r="M362" s="193" t="s">
        <v>1</v>
      </c>
      <c r="N362" s="194" t="s">
        <v>46</v>
      </c>
      <c r="O362" s="71"/>
      <c r="P362" s="195">
        <f t="shared" si="1"/>
        <v>0</v>
      </c>
      <c r="Q362" s="195">
        <v>2.96E-3</v>
      </c>
      <c r="R362" s="195">
        <f t="shared" si="2"/>
        <v>1.184E-2</v>
      </c>
      <c r="S362" s="195">
        <v>0</v>
      </c>
      <c r="T362" s="196">
        <f t="shared" si="3"/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197" t="s">
        <v>135</v>
      </c>
      <c r="AT362" s="197" t="s">
        <v>130</v>
      </c>
      <c r="AU362" s="197" t="s">
        <v>90</v>
      </c>
      <c r="AY362" s="17" t="s">
        <v>128</v>
      </c>
      <c r="BE362" s="198">
        <f t="shared" si="4"/>
        <v>0</v>
      </c>
      <c r="BF362" s="198">
        <f t="shared" si="5"/>
        <v>0</v>
      </c>
      <c r="BG362" s="198">
        <f t="shared" si="6"/>
        <v>0</v>
      </c>
      <c r="BH362" s="198">
        <f t="shared" si="7"/>
        <v>0</v>
      </c>
      <c r="BI362" s="198">
        <f t="shared" si="8"/>
        <v>0</v>
      </c>
      <c r="BJ362" s="17" t="s">
        <v>88</v>
      </c>
      <c r="BK362" s="198">
        <f t="shared" si="9"/>
        <v>0</v>
      </c>
      <c r="BL362" s="17" t="s">
        <v>135</v>
      </c>
      <c r="BM362" s="197" t="s">
        <v>508</v>
      </c>
    </row>
    <row r="363" spans="1:65" s="2" customFormat="1" ht="24.2" customHeight="1" x14ac:dyDescent="0.2">
      <c r="A363" s="34"/>
      <c r="B363" s="35"/>
      <c r="C363" s="236" t="s">
        <v>509</v>
      </c>
      <c r="D363" s="236" t="s">
        <v>263</v>
      </c>
      <c r="E363" s="237" t="s">
        <v>510</v>
      </c>
      <c r="F363" s="238" t="s">
        <v>511</v>
      </c>
      <c r="G363" s="239" t="s">
        <v>439</v>
      </c>
      <c r="H363" s="240">
        <v>4</v>
      </c>
      <c r="I363" s="241"/>
      <c r="J363" s="242">
        <f t="shared" si="0"/>
        <v>0</v>
      </c>
      <c r="K363" s="238" t="s">
        <v>134</v>
      </c>
      <c r="L363" s="243"/>
      <c r="M363" s="244" t="s">
        <v>1</v>
      </c>
      <c r="N363" s="245" t="s">
        <v>46</v>
      </c>
      <c r="O363" s="71"/>
      <c r="P363" s="195">
        <f t="shared" si="1"/>
        <v>0</v>
      </c>
      <c r="Q363" s="195">
        <v>5.4999999999999997E-3</v>
      </c>
      <c r="R363" s="195">
        <f t="shared" si="2"/>
        <v>2.1999999999999999E-2</v>
      </c>
      <c r="S363" s="195">
        <v>0</v>
      </c>
      <c r="T363" s="196">
        <f t="shared" si="3"/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197" t="s">
        <v>177</v>
      </c>
      <c r="AT363" s="197" t="s">
        <v>263</v>
      </c>
      <c r="AU363" s="197" t="s">
        <v>90</v>
      </c>
      <c r="AY363" s="17" t="s">
        <v>128</v>
      </c>
      <c r="BE363" s="198">
        <f t="shared" si="4"/>
        <v>0</v>
      </c>
      <c r="BF363" s="198">
        <f t="shared" si="5"/>
        <v>0</v>
      </c>
      <c r="BG363" s="198">
        <f t="shared" si="6"/>
        <v>0</v>
      </c>
      <c r="BH363" s="198">
        <f t="shared" si="7"/>
        <v>0</v>
      </c>
      <c r="BI363" s="198">
        <f t="shared" si="8"/>
        <v>0</v>
      </c>
      <c r="BJ363" s="17" t="s">
        <v>88</v>
      </c>
      <c r="BK363" s="198">
        <f t="shared" si="9"/>
        <v>0</v>
      </c>
      <c r="BL363" s="17" t="s">
        <v>135</v>
      </c>
      <c r="BM363" s="197" t="s">
        <v>512</v>
      </c>
    </row>
    <row r="364" spans="1:65" s="2" customFormat="1" ht="37.9" customHeight="1" x14ac:dyDescent="0.2">
      <c r="A364" s="34"/>
      <c r="B364" s="35"/>
      <c r="C364" s="186" t="s">
        <v>513</v>
      </c>
      <c r="D364" s="186" t="s">
        <v>130</v>
      </c>
      <c r="E364" s="187" t="s">
        <v>514</v>
      </c>
      <c r="F364" s="188" t="s">
        <v>515</v>
      </c>
      <c r="G364" s="189" t="s">
        <v>222</v>
      </c>
      <c r="H364" s="190">
        <v>1</v>
      </c>
      <c r="I364" s="191"/>
      <c r="J364" s="192">
        <f t="shared" si="0"/>
        <v>0</v>
      </c>
      <c r="K364" s="188" t="s">
        <v>134</v>
      </c>
      <c r="L364" s="39"/>
      <c r="M364" s="193" t="s">
        <v>1</v>
      </c>
      <c r="N364" s="194" t="s">
        <v>46</v>
      </c>
      <c r="O364" s="71"/>
      <c r="P364" s="195">
        <f t="shared" si="1"/>
        <v>0</v>
      </c>
      <c r="Q364" s="195">
        <v>0</v>
      </c>
      <c r="R364" s="195">
        <f t="shared" si="2"/>
        <v>0</v>
      </c>
      <c r="S364" s="195">
        <v>0</v>
      </c>
      <c r="T364" s="196">
        <f t="shared" si="3"/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97" t="s">
        <v>135</v>
      </c>
      <c r="AT364" s="197" t="s">
        <v>130</v>
      </c>
      <c r="AU364" s="197" t="s">
        <v>90</v>
      </c>
      <c r="AY364" s="17" t="s">
        <v>128</v>
      </c>
      <c r="BE364" s="198">
        <f t="shared" si="4"/>
        <v>0</v>
      </c>
      <c r="BF364" s="198">
        <f t="shared" si="5"/>
        <v>0</v>
      </c>
      <c r="BG364" s="198">
        <f t="shared" si="6"/>
        <v>0</v>
      </c>
      <c r="BH364" s="198">
        <f t="shared" si="7"/>
        <v>0</v>
      </c>
      <c r="BI364" s="198">
        <f t="shared" si="8"/>
        <v>0</v>
      </c>
      <c r="BJ364" s="17" t="s">
        <v>88</v>
      </c>
      <c r="BK364" s="198">
        <f t="shared" si="9"/>
        <v>0</v>
      </c>
      <c r="BL364" s="17" t="s">
        <v>135</v>
      </c>
      <c r="BM364" s="197" t="s">
        <v>516</v>
      </c>
    </row>
    <row r="365" spans="1:65" s="2" customFormat="1" ht="24.2" customHeight="1" x14ac:dyDescent="0.2">
      <c r="A365" s="34"/>
      <c r="B365" s="35"/>
      <c r="C365" s="236" t="s">
        <v>517</v>
      </c>
      <c r="D365" s="236" t="s">
        <v>263</v>
      </c>
      <c r="E365" s="237" t="s">
        <v>518</v>
      </c>
      <c r="F365" s="238" t="s">
        <v>519</v>
      </c>
      <c r="G365" s="239" t="s">
        <v>222</v>
      </c>
      <c r="H365" s="240">
        <v>1</v>
      </c>
      <c r="I365" s="241"/>
      <c r="J365" s="242">
        <f t="shared" si="0"/>
        <v>0</v>
      </c>
      <c r="K365" s="238" t="s">
        <v>134</v>
      </c>
      <c r="L365" s="243"/>
      <c r="M365" s="244" t="s">
        <v>1</v>
      </c>
      <c r="N365" s="245" t="s">
        <v>46</v>
      </c>
      <c r="O365" s="71"/>
      <c r="P365" s="195">
        <f t="shared" si="1"/>
        <v>0</v>
      </c>
      <c r="Q365" s="195">
        <v>1.06E-3</v>
      </c>
      <c r="R365" s="195">
        <f t="shared" si="2"/>
        <v>1.06E-3</v>
      </c>
      <c r="S365" s="195">
        <v>0</v>
      </c>
      <c r="T365" s="196">
        <f t="shared" si="3"/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197" t="s">
        <v>177</v>
      </c>
      <c r="AT365" s="197" t="s">
        <v>263</v>
      </c>
      <c r="AU365" s="197" t="s">
        <v>90</v>
      </c>
      <c r="AY365" s="17" t="s">
        <v>128</v>
      </c>
      <c r="BE365" s="198">
        <f t="shared" si="4"/>
        <v>0</v>
      </c>
      <c r="BF365" s="198">
        <f t="shared" si="5"/>
        <v>0</v>
      </c>
      <c r="BG365" s="198">
        <f t="shared" si="6"/>
        <v>0</v>
      </c>
      <c r="BH365" s="198">
        <f t="shared" si="7"/>
        <v>0</v>
      </c>
      <c r="BI365" s="198">
        <f t="shared" si="8"/>
        <v>0</v>
      </c>
      <c r="BJ365" s="17" t="s">
        <v>88</v>
      </c>
      <c r="BK365" s="198">
        <f t="shared" si="9"/>
        <v>0</v>
      </c>
      <c r="BL365" s="17" t="s">
        <v>135</v>
      </c>
      <c r="BM365" s="197" t="s">
        <v>520</v>
      </c>
    </row>
    <row r="366" spans="1:65" s="2" customFormat="1" ht="44.25" customHeight="1" x14ac:dyDescent="0.2">
      <c r="A366" s="34"/>
      <c r="B366" s="35"/>
      <c r="C366" s="186" t="s">
        <v>521</v>
      </c>
      <c r="D366" s="186" t="s">
        <v>130</v>
      </c>
      <c r="E366" s="187" t="s">
        <v>522</v>
      </c>
      <c r="F366" s="188" t="s">
        <v>523</v>
      </c>
      <c r="G366" s="189" t="s">
        <v>222</v>
      </c>
      <c r="H366" s="190">
        <v>424.1</v>
      </c>
      <c r="I366" s="191"/>
      <c r="J366" s="192">
        <f t="shared" si="0"/>
        <v>0</v>
      </c>
      <c r="K366" s="188" t="s">
        <v>134</v>
      </c>
      <c r="L366" s="39"/>
      <c r="M366" s="193" t="s">
        <v>1</v>
      </c>
      <c r="N366" s="194" t="s">
        <v>46</v>
      </c>
      <c r="O366" s="71"/>
      <c r="P366" s="195">
        <f t="shared" si="1"/>
        <v>0</v>
      </c>
      <c r="Q366" s="195">
        <v>0</v>
      </c>
      <c r="R366" s="195">
        <f t="shared" si="2"/>
        <v>0</v>
      </c>
      <c r="S366" s="195">
        <v>0</v>
      </c>
      <c r="T366" s="196">
        <f t="shared" si="3"/>
        <v>0</v>
      </c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R366" s="197" t="s">
        <v>135</v>
      </c>
      <c r="AT366" s="197" t="s">
        <v>130</v>
      </c>
      <c r="AU366" s="197" t="s">
        <v>90</v>
      </c>
      <c r="AY366" s="17" t="s">
        <v>128</v>
      </c>
      <c r="BE366" s="198">
        <f t="shared" si="4"/>
        <v>0</v>
      </c>
      <c r="BF366" s="198">
        <f t="shared" si="5"/>
        <v>0</v>
      </c>
      <c r="BG366" s="198">
        <f t="shared" si="6"/>
        <v>0</v>
      </c>
      <c r="BH366" s="198">
        <f t="shared" si="7"/>
        <v>0</v>
      </c>
      <c r="BI366" s="198">
        <f t="shared" si="8"/>
        <v>0</v>
      </c>
      <c r="BJ366" s="17" t="s">
        <v>88</v>
      </c>
      <c r="BK366" s="198">
        <f t="shared" si="9"/>
        <v>0</v>
      </c>
      <c r="BL366" s="17" t="s">
        <v>135</v>
      </c>
      <c r="BM366" s="197" t="s">
        <v>524</v>
      </c>
    </row>
    <row r="367" spans="1:65" s="2" customFormat="1" ht="16.5" customHeight="1" x14ac:dyDescent="0.2">
      <c r="A367" s="34"/>
      <c r="B367" s="35"/>
      <c r="C367" s="236" t="s">
        <v>525</v>
      </c>
      <c r="D367" s="236" t="s">
        <v>263</v>
      </c>
      <c r="E367" s="237" t="s">
        <v>526</v>
      </c>
      <c r="F367" s="238" t="s">
        <v>527</v>
      </c>
      <c r="G367" s="239" t="s">
        <v>222</v>
      </c>
      <c r="H367" s="240">
        <v>0</v>
      </c>
      <c r="I367" s="241"/>
      <c r="J367" s="242">
        <f t="shared" si="0"/>
        <v>0</v>
      </c>
      <c r="K367" s="238" t="s">
        <v>1</v>
      </c>
      <c r="L367" s="243"/>
      <c r="M367" s="244" t="s">
        <v>1</v>
      </c>
      <c r="N367" s="245" t="s">
        <v>46</v>
      </c>
      <c r="O367" s="71"/>
      <c r="P367" s="195">
        <f t="shared" si="1"/>
        <v>0</v>
      </c>
      <c r="Q367" s="195">
        <v>6.7400000000000003E-3</v>
      </c>
      <c r="R367" s="195">
        <f t="shared" si="2"/>
        <v>0</v>
      </c>
      <c r="S367" s="195">
        <v>0</v>
      </c>
      <c r="T367" s="196">
        <f t="shared" si="3"/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197" t="s">
        <v>177</v>
      </c>
      <c r="AT367" s="197" t="s">
        <v>263</v>
      </c>
      <c r="AU367" s="197" t="s">
        <v>90</v>
      </c>
      <c r="AY367" s="17" t="s">
        <v>128</v>
      </c>
      <c r="BE367" s="198">
        <f t="shared" si="4"/>
        <v>0</v>
      </c>
      <c r="BF367" s="198">
        <f t="shared" si="5"/>
        <v>0</v>
      </c>
      <c r="BG367" s="198">
        <f t="shared" si="6"/>
        <v>0</v>
      </c>
      <c r="BH367" s="198">
        <f t="shared" si="7"/>
        <v>0</v>
      </c>
      <c r="BI367" s="198">
        <f t="shared" si="8"/>
        <v>0</v>
      </c>
      <c r="BJ367" s="17" t="s">
        <v>88</v>
      </c>
      <c r="BK367" s="198">
        <f t="shared" si="9"/>
        <v>0</v>
      </c>
      <c r="BL367" s="17" t="s">
        <v>135</v>
      </c>
      <c r="BM367" s="197" t="s">
        <v>528</v>
      </c>
    </row>
    <row r="368" spans="1:65" s="2" customFormat="1" ht="19.5" x14ac:dyDescent="0.2">
      <c r="A368" s="34"/>
      <c r="B368" s="35"/>
      <c r="C368" s="36"/>
      <c r="D368" s="199" t="s">
        <v>137</v>
      </c>
      <c r="E368" s="36"/>
      <c r="F368" s="200" t="s">
        <v>529</v>
      </c>
      <c r="G368" s="36"/>
      <c r="H368" s="36"/>
      <c r="I368" s="201"/>
      <c r="J368" s="36"/>
      <c r="K368" s="36"/>
      <c r="L368" s="39"/>
      <c r="M368" s="202"/>
      <c r="N368" s="203"/>
      <c r="O368" s="71"/>
      <c r="P368" s="71"/>
      <c r="Q368" s="71"/>
      <c r="R368" s="71"/>
      <c r="S368" s="71"/>
      <c r="T368" s="72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7" t="s">
        <v>137</v>
      </c>
      <c r="AU368" s="17" t="s">
        <v>90</v>
      </c>
    </row>
    <row r="369" spans="1:65" s="14" customFormat="1" x14ac:dyDescent="0.2">
      <c r="B369" s="214"/>
      <c r="C369" s="215"/>
      <c r="D369" s="199" t="s">
        <v>139</v>
      </c>
      <c r="E369" s="216" t="s">
        <v>1</v>
      </c>
      <c r="F369" s="217" t="s">
        <v>893</v>
      </c>
      <c r="G369" s="215"/>
      <c r="H369" s="218">
        <v>423.35700000000003</v>
      </c>
      <c r="I369" s="219"/>
      <c r="J369" s="215"/>
      <c r="K369" s="215"/>
      <c r="L369" s="220"/>
      <c r="M369" s="221"/>
      <c r="N369" s="222"/>
      <c r="O369" s="222"/>
      <c r="P369" s="222"/>
      <c r="Q369" s="222"/>
      <c r="R369" s="222"/>
      <c r="S369" s="222"/>
      <c r="T369" s="223"/>
      <c r="AT369" s="224" t="s">
        <v>139</v>
      </c>
      <c r="AU369" s="224" t="s">
        <v>90</v>
      </c>
      <c r="AV369" s="14" t="s">
        <v>90</v>
      </c>
      <c r="AW369" s="14" t="s">
        <v>36</v>
      </c>
      <c r="AX369" s="14" t="s">
        <v>88</v>
      </c>
      <c r="AY369" s="224" t="s">
        <v>128</v>
      </c>
    </row>
    <row r="370" spans="1:65" s="2" customFormat="1" ht="24.2" customHeight="1" x14ac:dyDescent="0.2">
      <c r="A370" s="34"/>
      <c r="B370" s="35"/>
      <c r="C370" s="236" t="s">
        <v>530</v>
      </c>
      <c r="D370" s="236" t="s">
        <v>263</v>
      </c>
      <c r="E370" s="237" t="s">
        <v>531</v>
      </c>
      <c r="F370" s="238" t="s">
        <v>532</v>
      </c>
      <c r="G370" s="239" t="s">
        <v>222</v>
      </c>
      <c r="H370" s="240">
        <v>7</v>
      </c>
      <c r="I370" s="241"/>
      <c r="J370" s="242">
        <f>ROUND(I370*H370,2)</f>
        <v>0</v>
      </c>
      <c r="K370" s="238" t="s">
        <v>1</v>
      </c>
      <c r="L370" s="243"/>
      <c r="M370" s="244" t="s">
        <v>1</v>
      </c>
      <c r="N370" s="245" t="s">
        <v>46</v>
      </c>
      <c r="O370" s="71"/>
      <c r="P370" s="195">
        <f>O370*H370</f>
        <v>0</v>
      </c>
      <c r="Q370" s="195">
        <v>6.7400000000000003E-3</v>
      </c>
      <c r="R370" s="195">
        <f>Q370*H370</f>
        <v>4.718E-2</v>
      </c>
      <c r="S370" s="195">
        <v>0</v>
      </c>
      <c r="T370" s="196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197" t="s">
        <v>177</v>
      </c>
      <c r="AT370" s="197" t="s">
        <v>263</v>
      </c>
      <c r="AU370" s="197" t="s">
        <v>90</v>
      </c>
      <c r="AY370" s="17" t="s">
        <v>128</v>
      </c>
      <c r="BE370" s="198">
        <f>IF(N370="základní",J370,0)</f>
        <v>0</v>
      </c>
      <c r="BF370" s="198">
        <f>IF(N370="snížená",J370,0)</f>
        <v>0</v>
      </c>
      <c r="BG370" s="198">
        <f>IF(N370="zákl. přenesená",J370,0)</f>
        <v>0</v>
      </c>
      <c r="BH370" s="198">
        <f>IF(N370="sníž. přenesená",J370,0)</f>
        <v>0</v>
      </c>
      <c r="BI370" s="198">
        <f>IF(N370="nulová",J370,0)</f>
        <v>0</v>
      </c>
      <c r="BJ370" s="17" t="s">
        <v>88</v>
      </c>
      <c r="BK370" s="198">
        <f>ROUND(I370*H370,2)</f>
        <v>0</v>
      </c>
      <c r="BL370" s="17" t="s">
        <v>135</v>
      </c>
      <c r="BM370" s="197" t="s">
        <v>533</v>
      </c>
    </row>
    <row r="371" spans="1:65" s="14" customFormat="1" x14ac:dyDescent="0.2">
      <c r="B371" s="214"/>
      <c r="C371" s="215"/>
      <c r="D371" s="199" t="s">
        <v>139</v>
      </c>
      <c r="E371" s="216" t="s">
        <v>1</v>
      </c>
      <c r="F371" s="217" t="s">
        <v>534</v>
      </c>
      <c r="G371" s="215"/>
      <c r="H371" s="218">
        <v>7</v>
      </c>
      <c r="I371" s="219"/>
      <c r="J371" s="215"/>
      <c r="K371" s="215"/>
      <c r="L371" s="220"/>
      <c r="M371" s="221"/>
      <c r="N371" s="222"/>
      <c r="O371" s="222"/>
      <c r="P371" s="222"/>
      <c r="Q371" s="222"/>
      <c r="R371" s="222"/>
      <c r="S371" s="222"/>
      <c r="T371" s="223"/>
      <c r="AT371" s="224" t="s">
        <v>139</v>
      </c>
      <c r="AU371" s="224" t="s">
        <v>90</v>
      </c>
      <c r="AV371" s="14" t="s">
        <v>90</v>
      </c>
      <c r="AW371" s="14" t="s">
        <v>36</v>
      </c>
      <c r="AX371" s="14" t="s">
        <v>88</v>
      </c>
      <c r="AY371" s="224" t="s">
        <v>128</v>
      </c>
    </row>
    <row r="372" spans="1:65" s="2" customFormat="1" ht="44.25" customHeight="1" x14ac:dyDescent="0.2">
      <c r="A372" s="34"/>
      <c r="B372" s="35"/>
      <c r="C372" s="186" t="s">
        <v>535</v>
      </c>
      <c r="D372" s="186" t="s">
        <v>130</v>
      </c>
      <c r="E372" s="187" t="s">
        <v>536</v>
      </c>
      <c r="F372" s="188" t="s">
        <v>537</v>
      </c>
      <c r="G372" s="189" t="s">
        <v>222</v>
      </c>
      <c r="H372" s="190">
        <v>8</v>
      </c>
      <c r="I372" s="191"/>
      <c r="J372" s="192">
        <f>ROUND(I372*H372,2)</f>
        <v>0</v>
      </c>
      <c r="K372" s="188" t="s">
        <v>134</v>
      </c>
      <c r="L372" s="39"/>
      <c r="M372" s="193" t="s">
        <v>1</v>
      </c>
      <c r="N372" s="194" t="s">
        <v>46</v>
      </c>
      <c r="O372" s="71"/>
      <c r="P372" s="195">
        <f>O372*H372</f>
        <v>0</v>
      </c>
      <c r="Q372" s="195">
        <v>0</v>
      </c>
      <c r="R372" s="195">
        <f>Q372*H372</f>
        <v>0</v>
      </c>
      <c r="S372" s="195">
        <v>0</v>
      </c>
      <c r="T372" s="196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197" t="s">
        <v>135</v>
      </c>
      <c r="AT372" s="197" t="s">
        <v>130</v>
      </c>
      <c r="AU372" s="197" t="s">
        <v>90</v>
      </c>
      <c r="AY372" s="17" t="s">
        <v>128</v>
      </c>
      <c r="BE372" s="198">
        <f>IF(N372="základní",J372,0)</f>
        <v>0</v>
      </c>
      <c r="BF372" s="198">
        <f>IF(N372="snížená",J372,0)</f>
        <v>0</v>
      </c>
      <c r="BG372" s="198">
        <f>IF(N372="zákl. přenesená",J372,0)</f>
        <v>0</v>
      </c>
      <c r="BH372" s="198">
        <f>IF(N372="sníž. přenesená",J372,0)</f>
        <v>0</v>
      </c>
      <c r="BI372" s="198">
        <f>IF(N372="nulová",J372,0)</f>
        <v>0</v>
      </c>
      <c r="BJ372" s="17" t="s">
        <v>88</v>
      </c>
      <c r="BK372" s="198">
        <f>ROUND(I372*H372,2)</f>
        <v>0</v>
      </c>
      <c r="BL372" s="17" t="s">
        <v>135</v>
      </c>
      <c r="BM372" s="197" t="s">
        <v>538</v>
      </c>
    </row>
    <row r="373" spans="1:65" s="13" customFormat="1" x14ac:dyDescent="0.2">
      <c r="B373" s="204"/>
      <c r="C373" s="205"/>
      <c r="D373" s="199" t="s">
        <v>139</v>
      </c>
      <c r="E373" s="206" t="s">
        <v>1</v>
      </c>
      <c r="F373" s="207" t="s">
        <v>539</v>
      </c>
      <c r="G373" s="205"/>
      <c r="H373" s="206" t="s">
        <v>1</v>
      </c>
      <c r="I373" s="208"/>
      <c r="J373" s="205"/>
      <c r="K373" s="205"/>
      <c r="L373" s="209"/>
      <c r="M373" s="210"/>
      <c r="N373" s="211"/>
      <c r="O373" s="211"/>
      <c r="P373" s="211"/>
      <c r="Q373" s="211"/>
      <c r="R373" s="211"/>
      <c r="S373" s="211"/>
      <c r="T373" s="212"/>
      <c r="AT373" s="213" t="s">
        <v>139</v>
      </c>
      <c r="AU373" s="213" t="s">
        <v>90</v>
      </c>
      <c r="AV373" s="13" t="s">
        <v>88</v>
      </c>
      <c r="AW373" s="13" t="s">
        <v>36</v>
      </c>
      <c r="AX373" s="13" t="s">
        <v>81</v>
      </c>
      <c r="AY373" s="213" t="s">
        <v>128</v>
      </c>
    </row>
    <row r="374" spans="1:65" s="14" customFormat="1" x14ac:dyDescent="0.2">
      <c r="B374" s="214"/>
      <c r="C374" s="215"/>
      <c r="D374" s="199" t="s">
        <v>139</v>
      </c>
      <c r="E374" s="216" t="s">
        <v>1</v>
      </c>
      <c r="F374" s="217" t="s">
        <v>540</v>
      </c>
      <c r="G374" s="215"/>
      <c r="H374" s="218">
        <v>8</v>
      </c>
      <c r="I374" s="219"/>
      <c r="J374" s="215"/>
      <c r="K374" s="215"/>
      <c r="L374" s="220"/>
      <c r="M374" s="221"/>
      <c r="N374" s="222"/>
      <c r="O374" s="222"/>
      <c r="P374" s="222"/>
      <c r="Q374" s="222"/>
      <c r="R374" s="222"/>
      <c r="S374" s="222"/>
      <c r="T374" s="223"/>
      <c r="AT374" s="224" t="s">
        <v>139</v>
      </c>
      <c r="AU374" s="224" t="s">
        <v>90</v>
      </c>
      <c r="AV374" s="14" t="s">
        <v>90</v>
      </c>
      <c r="AW374" s="14" t="s">
        <v>36</v>
      </c>
      <c r="AX374" s="14" t="s">
        <v>88</v>
      </c>
      <c r="AY374" s="224" t="s">
        <v>128</v>
      </c>
    </row>
    <row r="375" spans="1:65" s="2" customFormat="1" ht="16.5" customHeight="1" x14ac:dyDescent="0.2">
      <c r="A375" s="34"/>
      <c r="B375" s="35"/>
      <c r="C375" s="236" t="s">
        <v>541</v>
      </c>
      <c r="D375" s="236" t="s">
        <v>263</v>
      </c>
      <c r="E375" s="237" t="s">
        <v>264</v>
      </c>
      <c r="F375" s="238" t="s">
        <v>265</v>
      </c>
      <c r="G375" s="239" t="s">
        <v>222</v>
      </c>
      <c r="H375" s="240">
        <v>8</v>
      </c>
      <c r="I375" s="241"/>
      <c r="J375" s="242">
        <f t="shared" ref="J375:J384" si="10">ROUND(I375*H375,2)</f>
        <v>0</v>
      </c>
      <c r="K375" s="238" t="s">
        <v>1</v>
      </c>
      <c r="L375" s="243"/>
      <c r="M375" s="244" t="s">
        <v>1</v>
      </c>
      <c r="N375" s="245" t="s">
        <v>46</v>
      </c>
      <c r="O375" s="71"/>
      <c r="P375" s="195">
        <f t="shared" ref="P375:P384" si="11">O375*H375</f>
        <v>0</v>
      </c>
      <c r="Q375" s="195">
        <v>3.2870000000000003E-2</v>
      </c>
      <c r="R375" s="195">
        <f t="shared" ref="R375:R384" si="12">Q375*H375</f>
        <v>0.26296000000000003</v>
      </c>
      <c r="S375" s="195">
        <v>0</v>
      </c>
      <c r="T375" s="196">
        <f t="shared" ref="T375:T384" si="13"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197" t="s">
        <v>177</v>
      </c>
      <c r="AT375" s="197" t="s">
        <v>263</v>
      </c>
      <c r="AU375" s="197" t="s">
        <v>90</v>
      </c>
      <c r="AY375" s="17" t="s">
        <v>128</v>
      </c>
      <c r="BE375" s="198">
        <f t="shared" ref="BE375:BE384" si="14">IF(N375="základní",J375,0)</f>
        <v>0</v>
      </c>
      <c r="BF375" s="198">
        <f t="shared" ref="BF375:BF384" si="15">IF(N375="snížená",J375,0)</f>
        <v>0</v>
      </c>
      <c r="BG375" s="198">
        <f t="shared" ref="BG375:BG384" si="16">IF(N375="zákl. přenesená",J375,0)</f>
        <v>0</v>
      </c>
      <c r="BH375" s="198">
        <f t="shared" ref="BH375:BH384" si="17">IF(N375="sníž. přenesená",J375,0)</f>
        <v>0</v>
      </c>
      <c r="BI375" s="198">
        <f t="shared" ref="BI375:BI384" si="18">IF(N375="nulová",J375,0)</f>
        <v>0</v>
      </c>
      <c r="BJ375" s="17" t="s">
        <v>88</v>
      </c>
      <c r="BK375" s="198">
        <f t="shared" ref="BK375:BK384" si="19">ROUND(I375*H375,2)</f>
        <v>0</v>
      </c>
      <c r="BL375" s="17" t="s">
        <v>135</v>
      </c>
      <c r="BM375" s="197" t="s">
        <v>542</v>
      </c>
    </row>
    <row r="376" spans="1:65" s="2" customFormat="1" ht="44.25" customHeight="1" x14ac:dyDescent="0.2">
      <c r="A376" s="34"/>
      <c r="B376" s="35"/>
      <c r="C376" s="186" t="s">
        <v>543</v>
      </c>
      <c r="D376" s="186" t="s">
        <v>130</v>
      </c>
      <c r="E376" s="187" t="s">
        <v>544</v>
      </c>
      <c r="F376" s="188" t="s">
        <v>545</v>
      </c>
      <c r="G376" s="189" t="s">
        <v>439</v>
      </c>
      <c r="H376" s="190">
        <v>2</v>
      </c>
      <c r="I376" s="191"/>
      <c r="J376" s="192">
        <f t="shared" si="10"/>
        <v>0</v>
      </c>
      <c r="K376" s="188" t="s">
        <v>134</v>
      </c>
      <c r="L376" s="39"/>
      <c r="M376" s="193" t="s">
        <v>1</v>
      </c>
      <c r="N376" s="194" t="s">
        <v>46</v>
      </c>
      <c r="O376" s="71"/>
      <c r="P376" s="195">
        <f t="shared" si="11"/>
        <v>0</v>
      </c>
      <c r="Q376" s="195">
        <v>0</v>
      </c>
      <c r="R376" s="195">
        <f t="shared" si="12"/>
        <v>0</v>
      </c>
      <c r="S376" s="195">
        <v>0</v>
      </c>
      <c r="T376" s="196">
        <f t="shared" si="13"/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197" t="s">
        <v>135</v>
      </c>
      <c r="AT376" s="197" t="s">
        <v>130</v>
      </c>
      <c r="AU376" s="197" t="s">
        <v>90</v>
      </c>
      <c r="AY376" s="17" t="s">
        <v>128</v>
      </c>
      <c r="BE376" s="198">
        <f t="shared" si="14"/>
        <v>0</v>
      </c>
      <c r="BF376" s="198">
        <f t="shared" si="15"/>
        <v>0</v>
      </c>
      <c r="BG376" s="198">
        <f t="shared" si="16"/>
        <v>0</v>
      </c>
      <c r="BH376" s="198">
        <f t="shared" si="17"/>
        <v>0</v>
      </c>
      <c r="BI376" s="198">
        <f t="shared" si="18"/>
        <v>0</v>
      </c>
      <c r="BJ376" s="17" t="s">
        <v>88</v>
      </c>
      <c r="BK376" s="198">
        <f t="shared" si="19"/>
        <v>0</v>
      </c>
      <c r="BL376" s="17" t="s">
        <v>135</v>
      </c>
      <c r="BM376" s="197" t="s">
        <v>546</v>
      </c>
    </row>
    <row r="377" spans="1:65" s="2" customFormat="1" ht="16.5" customHeight="1" x14ac:dyDescent="0.2">
      <c r="A377" s="34"/>
      <c r="B377" s="35"/>
      <c r="C377" s="236" t="s">
        <v>547</v>
      </c>
      <c r="D377" s="236" t="s">
        <v>263</v>
      </c>
      <c r="E377" s="237" t="s">
        <v>548</v>
      </c>
      <c r="F377" s="238" t="s">
        <v>549</v>
      </c>
      <c r="G377" s="239" t="s">
        <v>439</v>
      </c>
      <c r="H377" s="240">
        <v>1</v>
      </c>
      <c r="I377" s="241"/>
      <c r="J377" s="242">
        <f t="shared" si="10"/>
        <v>0</v>
      </c>
      <c r="K377" s="238" t="s">
        <v>134</v>
      </c>
      <c r="L377" s="243"/>
      <c r="M377" s="244" t="s">
        <v>1</v>
      </c>
      <c r="N377" s="245" t="s">
        <v>46</v>
      </c>
      <c r="O377" s="71"/>
      <c r="P377" s="195">
        <f t="shared" si="11"/>
        <v>0</v>
      </c>
      <c r="Q377" s="195">
        <v>7.2000000000000005E-4</v>
      </c>
      <c r="R377" s="195">
        <f t="shared" si="12"/>
        <v>7.2000000000000005E-4</v>
      </c>
      <c r="S377" s="195">
        <v>0</v>
      </c>
      <c r="T377" s="196">
        <f t="shared" si="13"/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97" t="s">
        <v>177</v>
      </c>
      <c r="AT377" s="197" t="s">
        <v>263</v>
      </c>
      <c r="AU377" s="197" t="s">
        <v>90</v>
      </c>
      <c r="AY377" s="17" t="s">
        <v>128</v>
      </c>
      <c r="BE377" s="198">
        <f t="shared" si="14"/>
        <v>0</v>
      </c>
      <c r="BF377" s="198">
        <f t="shared" si="15"/>
        <v>0</v>
      </c>
      <c r="BG377" s="198">
        <f t="shared" si="16"/>
        <v>0</v>
      </c>
      <c r="BH377" s="198">
        <f t="shared" si="17"/>
        <v>0</v>
      </c>
      <c r="BI377" s="198">
        <f t="shared" si="18"/>
        <v>0</v>
      </c>
      <c r="BJ377" s="17" t="s">
        <v>88</v>
      </c>
      <c r="BK377" s="198">
        <f t="shared" si="19"/>
        <v>0</v>
      </c>
      <c r="BL377" s="17" t="s">
        <v>135</v>
      </c>
      <c r="BM377" s="197" t="s">
        <v>550</v>
      </c>
    </row>
    <row r="378" spans="1:65" s="2" customFormat="1" ht="24.2" customHeight="1" x14ac:dyDescent="0.2">
      <c r="A378" s="34"/>
      <c r="B378" s="35"/>
      <c r="C378" s="236" t="s">
        <v>551</v>
      </c>
      <c r="D378" s="236" t="s">
        <v>263</v>
      </c>
      <c r="E378" s="237" t="s">
        <v>552</v>
      </c>
      <c r="F378" s="238" t="s">
        <v>553</v>
      </c>
      <c r="G378" s="239" t="s">
        <v>439</v>
      </c>
      <c r="H378" s="240">
        <v>1</v>
      </c>
      <c r="I378" s="241"/>
      <c r="J378" s="242">
        <f t="shared" si="10"/>
        <v>0</v>
      </c>
      <c r="K378" s="238" t="s">
        <v>134</v>
      </c>
      <c r="L378" s="243"/>
      <c r="M378" s="244" t="s">
        <v>1</v>
      </c>
      <c r="N378" s="245" t="s">
        <v>46</v>
      </c>
      <c r="O378" s="71"/>
      <c r="P378" s="195">
        <f t="shared" si="11"/>
        <v>0</v>
      </c>
      <c r="Q378" s="195">
        <v>4.0000000000000001E-3</v>
      </c>
      <c r="R378" s="195">
        <f t="shared" si="12"/>
        <v>4.0000000000000001E-3</v>
      </c>
      <c r="S378" s="195">
        <v>0</v>
      </c>
      <c r="T378" s="196">
        <f t="shared" si="13"/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197" t="s">
        <v>177</v>
      </c>
      <c r="AT378" s="197" t="s">
        <v>263</v>
      </c>
      <c r="AU378" s="197" t="s">
        <v>90</v>
      </c>
      <c r="AY378" s="17" t="s">
        <v>128</v>
      </c>
      <c r="BE378" s="198">
        <f t="shared" si="14"/>
        <v>0</v>
      </c>
      <c r="BF378" s="198">
        <f t="shared" si="15"/>
        <v>0</v>
      </c>
      <c r="BG378" s="198">
        <f t="shared" si="16"/>
        <v>0</v>
      </c>
      <c r="BH378" s="198">
        <f t="shared" si="17"/>
        <v>0</v>
      </c>
      <c r="BI378" s="198">
        <f t="shared" si="18"/>
        <v>0</v>
      </c>
      <c r="BJ378" s="17" t="s">
        <v>88</v>
      </c>
      <c r="BK378" s="198">
        <f t="shared" si="19"/>
        <v>0</v>
      </c>
      <c r="BL378" s="17" t="s">
        <v>135</v>
      </c>
      <c r="BM378" s="197" t="s">
        <v>554</v>
      </c>
    </row>
    <row r="379" spans="1:65" s="2" customFormat="1" ht="44.25" customHeight="1" x14ac:dyDescent="0.2">
      <c r="A379" s="34"/>
      <c r="B379" s="35"/>
      <c r="C379" s="186" t="s">
        <v>555</v>
      </c>
      <c r="D379" s="186" t="s">
        <v>130</v>
      </c>
      <c r="E379" s="187" t="s">
        <v>556</v>
      </c>
      <c r="F379" s="188" t="s">
        <v>557</v>
      </c>
      <c r="G379" s="189" t="s">
        <v>439</v>
      </c>
      <c r="H379" s="190">
        <v>121</v>
      </c>
      <c r="I379" s="191"/>
      <c r="J379" s="192">
        <f t="shared" si="10"/>
        <v>0</v>
      </c>
      <c r="K379" s="188" t="s">
        <v>134</v>
      </c>
      <c r="L379" s="39"/>
      <c r="M379" s="193" t="s">
        <v>1</v>
      </c>
      <c r="N379" s="194" t="s">
        <v>46</v>
      </c>
      <c r="O379" s="71"/>
      <c r="P379" s="195">
        <f t="shared" si="11"/>
        <v>0</v>
      </c>
      <c r="Q379" s="195">
        <v>0</v>
      </c>
      <c r="R379" s="195">
        <f t="shared" si="12"/>
        <v>0</v>
      </c>
      <c r="S379" s="195">
        <v>0</v>
      </c>
      <c r="T379" s="196">
        <f t="shared" si="13"/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197" t="s">
        <v>135</v>
      </c>
      <c r="AT379" s="197" t="s">
        <v>130</v>
      </c>
      <c r="AU379" s="197" t="s">
        <v>90</v>
      </c>
      <c r="AY379" s="17" t="s">
        <v>128</v>
      </c>
      <c r="BE379" s="198">
        <f t="shared" si="14"/>
        <v>0</v>
      </c>
      <c r="BF379" s="198">
        <f t="shared" si="15"/>
        <v>0</v>
      </c>
      <c r="BG379" s="198">
        <f t="shared" si="16"/>
        <v>0</v>
      </c>
      <c r="BH379" s="198">
        <f t="shared" si="17"/>
        <v>0</v>
      </c>
      <c r="BI379" s="198">
        <f t="shared" si="18"/>
        <v>0</v>
      </c>
      <c r="BJ379" s="17" t="s">
        <v>88</v>
      </c>
      <c r="BK379" s="198">
        <f t="shared" si="19"/>
        <v>0</v>
      </c>
      <c r="BL379" s="17" t="s">
        <v>135</v>
      </c>
      <c r="BM379" s="197" t="s">
        <v>558</v>
      </c>
    </row>
    <row r="380" spans="1:65" s="2" customFormat="1" ht="16.5" customHeight="1" x14ac:dyDescent="0.2">
      <c r="A380" s="34"/>
      <c r="B380" s="35"/>
      <c r="C380" s="236" t="s">
        <v>559</v>
      </c>
      <c r="D380" s="236" t="s">
        <v>263</v>
      </c>
      <c r="E380" s="237" t="s">
        <v>560</v>
      </c>
      <c r="F380" s="238" t="s">
        <v>561</v>
      </c>
      <c r="G380" s="239" t="s">
        <v>439</v>
      </c>
      <c r="H380" s="240">
        <v>102</v>
      </c>
      <c r="I380" s="241"/>
      <c r="J380" s="242">
        <f t="shared" si="10"/>
        <v>0</v>
      </c>
      <c r="K380" s="238" t="s">
        <v>134</v>
      </c>
      <c r="L380" s="243"/>
      <c r="M380" s="244" t="s">
        <v>1</v>
      </c>
      <c r="N380" s="245" t="s">
        <v>46</v>
      </c>
      <c r="O380" s="71"/>
      <c r="P380" s="195">
        <f t="shared" si="11"/>
        <v>0</v>
      </c>
      <c r="Q380" s="195">
        <v>8.1999999999999998E-4</v>
      </c>
      <c r="R380" s="195">
        <f t="shared" si="12"/>
        <v>8.3639999999999992E-2</v>
      </c>
      <c r="S380" s="195">
        <v>0</v>
      </c>
      <c r="T380" s="196">
        <f t="shared" si="13"/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197" t="s">
        <v>177</v>
      </c>
      <c r="AT380" s="197" t="s">
        <v>263</v>
      </c>
      <c r="AU380" s="197" t="s">
        <v>90</v>
      </c>
      <c r="AY380" s="17" t="s">
        <v>128</v>
      </c>
      <c r="BE380" s="198">
        <f t="shared" si="14"/>
        <v>0</v>
      </c>
      <c r="BF380" s="198">
        <f t="shared" si="15"/>
        <v>0</v>
      </c>
      <c r="BG380" s="198">
        <f t="shared" si="16"/>
        <v>0</v>
      </c>
      <c r="BH380" s="198">
        <f t="shared" si="17"/>
        <v>0</v>
      </c>
      <c r="BI380" s="198">
        <f t="shared" si="18"/>
        <v>0</v>
      </c>
      <c r="BJ380" s="17" t="s">
        <v>88</v>
      </c>
      <c r="BK380" s="198">
        <f t="shared" si="19"/>
        <v>0</v>
      </c>
      <c r="BL380" s="17" t="s">
        <v>135</v>
      </c>
      <c r="BM380" s="197" t="s">
        <v>562</v>
      </c>
    </row>
    <row r="381" spans="1:65" s="2" customFormat="1" ht="16.5" customHeight="1" x14ac:dyDescent="0.2">
      <c r="A381" s="34"/>
      <c r="B381" s="35"/>
      <c r="C381" s="236" t="s">
        <v>563</v>
      </c>
      <c r="D381" s="236" t="s">
        <v>263</v>
      </c>
      <c r="E381" s="237" t="s">
        <v>564</v>
      </c>
      <c r="F381" s="238" t="s">
        <v>565</v>
      </c>
      <c r="G381" s="239" t="s">
        <v>439</v>
      </c>
      <c r="H381" s="240">
        <v>1</v>
      </c>
      <c r="I381" s="241"/>
      <c r="J381" s="242">
        <f t="shared" si="10"/>
        <v>0</v>
      </c>
      <c r="K381" s="238" t="s">
        <v>134</v>
      </c>
      <c r="L381" s="243"/>
      <c r="M381" s="244" t="s">
        <v>1</v>
      </c>
      <c r="N381" s="245" t="s">
        <v>46</v>
      </c>
      <c r="O381" s="71"/>
      <c r="P381" s="195">
        <f t="shared" si="11"/>
        <v>0</v>
      </c>
      <c r="Q381" s="195">
        <v>1.8E-3</v>
      </c>
      <c r="R381" s="195">
        <f t="shared" si="12"/>
        <v>1.8E-3</v>
      </c>
      <c r="S381" s="195">
        <v>0</v>
      </c>
      <c r="T381" s="196">
        <f t="shared" si="13"/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97" t="s">
        <v>177</v>
      </c>
      <c r="AT381" s="197" t="s">
        <v>263</v>
      </c>
      <c r="AU381" s="197" t="s">
        <v>90</v>
      </c>
      <c r="AY381" s="17" t="s">
        <v>128</v>
      </c>
      <c r="BE381" s="198">
        <f t="shared" si="14"/>
        <v>0</v>
      </c>
      <c r="BF381" s="198">
        <f t="shared" si="15"/>
        <v>0</v>
      </c>
      <c r="BG381" s="198">
        <f t="shared" si="16"/>
        <v>0</v>
      </c>
      <c r="BH381" s="198">
        <f t="shared" si="17"/>
        <v>0</v>
      </c>
      <c r="BI381" s="198">
        <f t="shared" si="18"/>
        <v>0</v>
      </c>
      <c r="BJ381" s="17" t="s">
        <v>88</v>
      </c>
      <c r="BK381" s="198">
        <f t="shared" si="19"/>
        <v>0</v>
      </c>
      <c r="BL381" s="17" t="s">
        <v>135</v>
      </c>
      <c r="BM381" s="197" t="s">
        <v>566</v>
      </c>
    </row>
    <row r="382" spans="1:65" s="2" customFormat="1" ht="16.5" customHeight="1" x14ac:dyDescent="0.2">
      <c r="A382" s="34"/>
      <c r="B382" s="35"/>
      <c r="C382" s="236" t="s">
        <v>567</v>
      </c>
      <c r="D382" s="236" t="s">
        <v>263</v>
      </c>
      <c r="E382" s="237" t="s">
        <v>568</v>
      </c>
      <c r="F382" s="238" t="s">
        <v>569</v>
      </c>
      <c r="G382" s="239" t="s">
        <v>439</v>
      </c>
      <c r="H382" s="240">
        <v>1</v>
      </c>
      <c r="I382" s="241"/>
      <c r="J382" s="242">
        <f t="shared" si="10"/>
        <v>0</v>
      </c>
      <c r="K382" s="238" t="s">
        <v>134</v>
      </c>
      <c r="L382" s="243"/>
      <c r="M382" s="244" t="s">
        <v>1</v>
      </c>
      <c r="N382" s="245" t="s">
        <v>46</v>
      </c>
      <c r="O382" s="71"/>
      <c r="P382" s="195">
        <f t="shared" si="11"/>
        <v>0</v>
      </c>
      <c r="Q382" s="195">
        <v>1.72E-3</v>
      </c>
      <c r="R382" s="195">
        <f t="shared" si="12"/>
        <v>1.72E-3</v>
      </c>
      <c r="S382" s="195">
        <v>0</v>
      </c>
      <c r="T382" s="196">
        <f t="shared" si="13"/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197" t="s">
        <v>177</v>
      </c>
      <c r="AT382" s="197" t="s">
        <v>263</v>
      </c>
      <c r="AU382" s="197" t="s">
        <v>90</v>
      </c>
      <c r="AY382" s="17" t="s">
        <v>128</v>
      </c>
      <c r="BE382" s="198">
        <f t="shared" si="14"/>
        <v>0</v>
      </c>
      <c r="BF382" s="198">
        <f t="shared" si="15"/>
        <v>0</v>
      </c>
      <c r="BG382" s="198">
        <f t="shared" si="16"/>
        <v>0</v>
      </c>
      <c r="BH382" s="198">
        <f t="shared" si="17"/>
        <v>0</v>
      </c>
      <c r="BI382" s="198">
        <f t="shared" si="18"/>
        <v>0</v>
      </c>
      <c r="BJ382" s="17" t="s">
        <v>88</v>
      </c>
      <c r="BK382" s="198">
        <f t="shared" si="19"/>
        <v>0</v>
      </c>
      <c r="BL382" s="17" t="s">
        <v>135</v>
      </c>
      <c r="BM382" s="197" t="s">
        <v>570</v>
      </c>
    </row>
    <row r="383" spans="1:65" s="2" customFormat="1" ht="16.5" customHeight="1" x14ac:dyDescent="0.2">
      <c r="A383" s="34"/>
      <c r="B383" s="35"/>
      <c r="C383" s="236" t="s">
        <v>571</v>
      </c>
      <c r="D383" s="236" t="s">
        <v>263</v>
      </c>
      <c r="E383" s="237" t="s">
        <v>572</v>
      </c>
      <c r="F383" s="238" t="s">
        <v>573</v>
      </c>
      <c r="G383" s="239" t="s">
        <v>439</v>
      </c>
      <c r="H383" s="240">
        <v>1</v>
      </c>
      <c r="I383" s="241"/>
      <c r="J383" s="242">
        <f t="shared" si="10"/>
        <v>0</v>
      </c>
      <c r="K383" s="238" t="s">
        <v>1</v>
      </c>
      <c r="L383" s="243"/>
      <c r="M383" s="244" t="s">
        <v>1</v>
      </c>
      <c r="N383" s="245" t="s">
        <v>46</v>
      </c>
      <c r="O383" s="71"/>
      <c r="P383" s="195">
        <f t="shared" si="11"/>
        <v>0</v>
      </c>
      <c r="Q383" s="195">
        <v>1.4999999999999999E-4</v>
      </c>
      <c r="R383" s="195">
        <f t="shared" si="12"/>
        <v>1.4999999999999999E-4</v>
      </c>
      <c r="S383" s="195">
        <v>0</v>
      </c>
      <c r="T383" s="196">
        <f t="shared" si="13"/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197" t="s">
        <v>177</v>
      </c>
      <c r="AT383" s="197" t="s">
        <v>263</v>
      </c>
      <c r="AU383" s="197" t="s">
        <v>90</v>
      </c>
      <c r="AY383" s="17" t="s">
        <v>128</v>
      </c>
      <c r="BE383" s="198">
        <f t="shared" si="14"/>
        <v>0</v>
      </c>
      <c r="BF383" s="198">
        <f t="shared" si="15"/>
        <v>0</v>
      </c>
      <c r="BG383" s="198">
        <f t="shared" si="16"/>
        <v>0</v>
      </c>
      <c r="BH383" s="198">
        <f t="shared" si="17"/>
        <v>0</v>
      </c>
      <c r="BI383" s="198">
        <f t="shared" si="18"/>
        <v>0</v>
      </c>
      <c r="BJ383" s="17" t="s">
        <v>88</v>
      </c>
      <c r="BK383" s="198">
        <f t="shared" si="19"/>
        <v>0</v>
      </c>
      <c r="BL383" s="17" t="s">
        <v>135</v>
      </c>
      <c r="BM383" s="197" t="s">
        <v>574</v>
      </c>
    </row>
    <row r="384" spans="1:65" s="2" customFormat="1" ht="16.5" customHeight="1" x14ac:dyDescent="0.2">
      <c r="A384" s="34"/>
      <c r="B384" s="35"/>
      <c r="C384" s="236" t="s">
        <v>575</v>
      </c>
      <c r="D384" s="236" t="s">
        <v>263</v>
      </c>
      <c r="E384" s="237" t="s">
        <v>576</v>
      </c>
      <c r="F384" s="238" t="s">
        <v>577</v>
      </c>
      <c r="G384" s="239" t="s">
        <v>439</v>
      </c>
      <c r="H384" s="240">
        <v>7</v>
      </c>
      <c r="I384" s="241"/>
      <c r="J384" s="242">
        <f t="shared" si="10"/>
        <v>0</v>
      </c>
      <c r="K384" s="238" t="s">
        <v>1</v>
      </c>
      <c r="L384" s="243"/>
      <c r="M384" s="244" t="s">
        <v>1</v>
      </c>
      <c r="N384" s="245" t="s">
        <v>46</v>
      </c>
      <c r="O384" s="71"/>
      <c r="P384" s="195">
        <f t="shared" si="11"/>
        <v>0</v>
      </c>
      <c r="Q384" s="195">
        <v>6.0000000000000001E-3</v>
      </c>
      <c r="R384" s="195">
        <f t="shared" si="12"/>
        <v>4.2000000000000003E-2</v>
      </c>
      <c r="S384" s="195">
        <v>0</v>
      </c>
      <c r="T384" s="196">
        <f t="shared" si="13"/>
        <v>0</v>
      </c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R384" s="197" t="s">
        <v>177</v>
      </c>
      <c r="AT384" s="197" t="s">
        <v>263</v>
      </c>
      <c r="AU384" s="197" t="s">
        <v>90</v>
      </c>
      <c r="AY384" s="17" t="s">
        <v>128</v>
      </c>
      <c r="BE384" s="198">
        <f t="shared" si="14"/>
        <v>0</v>
      </c>
      <c r="BF384" s="198">
        <f t="shared" si="15"/>
        <v>0</v>
      </c>
      <c r="BG384" s="198">
        <f t="shared" si="16"/>
        <v>0</v>
      </c>
      <c r="BH384" s="198">
        <f t="shared" si="17"/>
        <v>0</v>
      </c>
      <c r="BI384" s="198">
        <f t="shared" si="18"/>
        <v>0</v>
      </c>
      <c r="BJ384" s="17" t="s">
        <v>88</v>
      </c>
      <c r="BK384" s="198">
        <f t="shared" si="19"/>
        <v>0</v>
      </c>
      <c r="BL384" s="17" t="s">
        <v>135</v>
      </c>
      <c r="BM384" s="197" t="s">
        <v>578</v>
      </c>
    </row>
    <row r="385" spans="1:65" s="2" customFormat="1" ht="29.25" x14ac:dyDescent="0.2">
      <c r="A385" s="34"/>
      <c r="B385" s="35"/>
      <c r="C385" s="36"/>
      <c r="D385" s="199" t="s">
        <v>137</v>
      </c>
      <c r="E385" s="36"/>
      <c r="F385" s="200" t="s">
        <v>579</v>
      </c>
      <c r="G385" s="36"/>
      <c r="H385" s="36"/>
      <c r="I385" s="201"/>
      <c r="J385" s="36"/>
      <c r="K385" s="36"/>
      <c r="L385" s="39"/>
      <c r="M385" s="202"/>
      <c r="N385" s="203"/>
      <c r="O385" s="71"/>
      <c r="P385" s="71"/>
      <c r="Q385" s="71"/>
      <c r="R385" s="71"/>
      <c r="S385" s="71"/>
      <c r="T385" s="72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7" t="s">
        <v>137</v>
      </c>
      <c r="AU385" s="17" t="s">
        <v>90</v>
      </c>
    </row>
    <row r="386" spans="1:65" s="2" customFormat="1" ht="16.5" customHeight="1" x14ac:dyDescent="0.2">
      <c r="A386" s="34"/>
      <c r="B386" s="35"/>
      <c r="C386" s="236" t="s">
        <v>580</v>
      </c>
      <c r="D386" s="236" t="s">
        <v>263</v>
      </c>
      <c r="E386" s="237" t="s">
        <v>581</v>
      </c>
      <c r="F386" s="238" t="s">
        <v>582</v>
      </c>
      <c r="G386" s="239" t="s">
        <v>439</v>
      </c>
      <c r="H386" s="240">
        <v>3</v>
      </c>
      <c r="I386" s="241"/>
      <c r="J386" s="242">
        <f>ROUND(I386*H386,2)</f>
        <v>0</v>
      </c>
      <c r="K386" s="238" t="s">
        <v>1</v>
      </c>
      <c r="L386" s="243"/>
      <c r="M386" s="244" t="s">
        <v>1</v>
      </c>
      <c r="N386" s="245" t="s">
        <v>46</v>
      </c>
      <c r="O386" s="71"/>
      <c r="P386" s="195">
        <f>O386*H386</f>
        <v>0</v>
      </c>
      <c r="Q386" s="195">
        <v>6.3E-3</v>
      </c>
      <c r="R386" s="195">
        <f>Q386*H386</f>
        <v>1.89E-2</v>
      </c>
      <c r="S386" s="195">
        <v>0</v>
      </c>
      <c r="T386" s="196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197" t="s">
        <v>177</v>
      </c>
      <c r="AT386" s="197" t="s">
        <v>263</v>
      </c>
      <c r="AU386" s="197" t="s">
        <v>90</v>
      </c>
      <c r="AY386" s="17" t="s">
        <v>128</v>
      </c>
      <c r="BE386" s="198">
        <f>IF(N386="základní",J386,0)</f>
        <v>0</v>
      </c>
      <c r="BF386" s="198">
        <f>IF(N386="snížená",J386,0)</f>
        <v>0</v>
      </c>
      <c r="BG386" s="198">
        <f>IF(N386="zákl. přenesená",J386,0)</f>
        <v>0</v>
      </c>
      <c r="BH386" s="198">
        <f>IF(N386="sníž. přenesená",J386,0)</f>
        <v>0</v>
      </c>
      <c r="BI386" s="198">
        <f>IF(N386="nulová",J386,0)</f>
        <v>0</v>
      </c>
      <c r="BJ386" s="17" t="s">
        <v>88</v>
      </c>
      <c r="BK386" s="198">
        <f>ROUND(I386*H386,2)</f>
        <v>0</v>
      </c>
      <c r="BL386" s="17" t="s">
        <v>135</v>
      </c>
      <c r="BM386" s="197" t="s">
        <v>583</v>
      </c>
    </row>
    <row r="387" spans="1:65" s="2" customFormat="1" ht="29.25" x14ac:dyDescent="0.2">
      <c r="A387" s="34"/>
      <c r="B387" s="35"/>
      <c r="C387" s="36"/>
      <c r="D387" s="199" t="s">
        <v>137</v>
      </c>
      <c r="E387" s="36"/>
      <c r="F387" s="200" t="s">
        <v>584</v>
      </c>
      <c r="G387" s="36"/>
      <c r="H387" s="36"/>
      <c r="I387" s="201"/>
      <c r="J387" s="36"/>
      <c r="K387" s="36"/>
      <c r="L387" s="39"/>
      <c r="M387" s="202"/>
      <c r="N387" s="203"/>
      <c r="O387" s="71"/>
      <c r="P387" s="71"/>
      <c r="Q387" s="71"/>
      <c r="R387" s="71"/>
      <c r="S387" s="71"/>
      <c r="T387" s="72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7" t="s">
        <v>137</v>
      </c>
      <c r="AU387" s="17" t="s">
        <v>90</v>
      </c>
    </row>
    <row r="388" spans="1:65" s="2" customFormat="1" ht="16.5" customHeight="1" x14ac:dyDescent="0.2">
      <c r="A388" s="34"/>
      <c r="B388" s="35"/>
      <c r="C388" s="236" t="s">
        <v>585</v>
      </c>
      <c r="D388" s="236" t="s">
        <v>263</v>
      </c>
      <c r="E388" s="237" t="s">
        <v>586</v>
      </c>
      <c r="F388" s="238" t="s">
        <v>587</v>
      </c>
      <c r="G388" s="239" t="s">
        <v>439</v>
      </c>
      <c r="H388" s="240">
        <v>6</v>
      </c>
      <c r="I388" s="241"/>
      <c r="J388" s="242">
        <f>ROUND(I388*H388,2)</f>
        <v>0</v>
      </c>
      <c r="K388" s="238" t="s">
        <v>1</v>
      </c>
      <c r="L388" s="243"/>
      <c r="M388" s="244" t="s">
        <v>1</v>
      </c>
      <c r="N388" s="245" t="s">
        <v>46</v>
      </c>
      <c r="O388" s="71"/>
      <c r="P388" s="195">
        <f>O388*H388</f>
        <v>0</v>
      </c>
      <c r="Q388" s="195">
        <v>6.7000000000000002E-3</v>
      </c>
      <c r="R388" s="195">
        <f>Q388*H388</f>
        <v>4.02E-2</v>
      </c>
      <c r="S388" s="195">
        <v>0</v>
      </c>
      <c r="T388" s="196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197" t="s">
        <v>177</v>
      </c>
      <c r="AT388" s="197" t="s">
        <v>263</v>
      </c>
      <c r="AU388" s="197" t="s">
        <v>90</v>
      </c>
      <c r="AY388" s="17" t="s">
        <v>128</v>
      </c>
      <c r="BE388" s="198">
        <f>IF(N388="základní",J388,0)</f>
        <v>0</v>
      </c>
      <c r="BF388" s="198">
        <f>IF(N388="snížená",J388,0)</f>
        <v>0</v>
      </c>
      <c r="BG388" s="198">
        <f>IF(N388="zákl. přenesená",J388,0)</f>
        <v>0</v>
      </c>
      <c r="BH388" s="198">
        <f>IF(N388="sníž. přenesená",J388,0)</f>
        <v>0</v>
      </c>
      <c r="BI388" s="198">
        <f>IF(N388="nulová",J388,0)</f>
        <v>0</v>
      </c>
      <c r="BJ388" s="17" t="s">
        <v>88</v>
      </c>
      <c r="BK388" s="198">
        <f>ROUND(I388*H388,2)</f>
        <v>0</v>
      </c>
      <c r="BL388" s="17" t="s">
        <v>135</v>
      </c>
      <c r="BM388" s="197" t="s">
        <v>588</v>
      </c>
    </row>
    <row r="389" spans="1:65" s="2" customFormat="1" ht="29.25" x14ac:dyDescent="0.2">
      <c r="A389" s="34"/>
      <c r="B389" s="35"/>
      <c r="C389" s="36"/>
      <c r="D389" s="199" t="s">
        <v>137</v>
      </c>
      <c r="E389" s="36"/>
      <c r="F389" s="200" t="s">
        <v>589</v>
      </c>
      <c r="G389" s="36"/>
      <c r="H389" s="36"/>
      <c r="I389" s="201"/>
      <c r="J389" s="36"/>
      <c r="K389" s="36"/>
      <c r="L389" s="39"/>
      <c r="M389" s="202"/>
      <c r="N389" s="203"/>
      <c r="O389" s="71"/>
      <c r="P389" s="71"/>
      <c r="Q389" s="71"/>
      <c r="R389" s="71"/>
      <c r="S389" s="71"/>
      <c r="T389" s="72"/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T389" s="17" t="s">
        <v>137</v>
      </c>
      <c r="AU389" s="17" t="s">
        <v>90</v>
      </c>
    </row>
    <row r="390" spans="1:65" s="2" customFormat="1" ht="37.9" customHeight="1" x14ac:dyDescent="0.2">
      <c r="A390" s="34"/>
      <c r="B390" s="35"/>
      <c r="C390" s="186" t="s">
        <v>590</v>
      </c>
      <c r="D390" s="186" t="s">
        <v>130</v>
      </c>
      <c r="E390" s="187" t="s">
        <v>591</v>
      </c>
      <c r="F390" s="188" t="s">
        <v>592</v>
      </c>
      <c r="G390" s="189" t="s">
        <v>439</v>
      </c>
      <c r="H390" s="190">
        <v>3</v>
      </c>
      <c r="I390" s="191"/>
      <c r="J390" s="192">
        <f t="shared" ref="J390:J396" si="20">ROUND(I390*H390,2)</f>
        <v>0</v>
      </c>
      <c r="K390" s="188" t="s">
        <v>134</v>
      </c>
      <c r="L390" s="39"/>
      <c r="M390" s="193" t="s">
        <v>1</v>
      </c>
      <c r="N390" s="194" t="s">
        <v>46</v>
      </c>
      <c r="O390" s="71"/>
      <c r="P390" s="195">
        <f t="shared" ref="P390:P396" si="21">O390*H390</f>
        <v>0</v>
      </c>
      <c r="Q390" s="195">
        <v>0</v>
      </c>
      <c r="R390" s="195">
        <f t="shared" ref="R390:R396" si="22">Q390*H390</f>
        <v>0</v>
      </c>
      <c r="S390" s="195">
        <v>0</v>
      </c>
      <c r="T390" s="196">
        <f t="shared" ref="T390:T396" si="23"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197" t="s">
        <v>135</v>
      </c>
      <c r="AT390" s="197" t="s">
        <v>130</v>
      </c>
      <c r="AU390" s="197" t="s">
        <v>90</v>
      </c>
      <c r="AY390" s="17" t="s">
        <v>128</v>
      </c>
      <c r="BE390" s="198">
        <f t="shared" ref="BE390:BE396" si="24">IF(N390="základní",J390,0)</f>
        <v>0</v>
      </c>
      <c r="BF390" s="198">
        <f t="shared" ref="BF390:BF396" si="25">IF(N390="snížená",J390,0)</f>
        <v>0</v>
      </c>
      <c r="BG390" s="198">
        <f t="shared" ref="BG390:BG396" si="26">IF(N390="zákl. přenesená",J390,0)</f>
        <v>0</v>
      </c>
      <c r="BH390" s="198">
        <f t="shared" ref="BH390:BH396" si="27">IF(N390="sníž. přenesená",J390,0)</f>
        <v>0</v>
      </c>
      <c r="BI390" s="198">
        <f t="shared" ref="BI390:BI396" si="28">IF(N390="nulová",J390,0)</f>
        <v>0</v>
      </c>
      <c r="BJ390" s="17" t="s">
        <v>88</v>
      </c>
      <c r="BK390" s="198">
        <f t="shared" ref="BK390:BK396" si="29">ROUND(I390*H390,2)</f>
        <v>0</v>
      </c>
      <c r="BL390" s="17" t="s">
        <v>135</v>
      </c>
      <c r="BM390" s="197" t="s">
        <v>593</v>
      </c>
    </row>
    <row r="391" spans="1:65" s="2" customFormat="1" ht="24.2" customHeight="1" x14ac:dyDescent="0.2">
      <c r="A391" s="34"/>
      <c r="B391" s="35"/>
      <c r="C391" s="236" t="s">
        <v>594</v>
      </c>
      <c r="D391" s="236" t="s">
        <v>263</v>
      </c>
      <c r="E391" s="237" t="s">
        <v>595</v>
      </c>
      <c r="F391" s="238" t="s">
        <v>596</v>
      </c>
      <c r="G391" s="239" t="s">
        <v>439</v>
      </c>
      <c r="H391" s="240">
        <v>1</v>
      </c>
      <c r="I391" s="241"/>
      <c r="J391" s="242">
        <f t="shared" si="20"/>
        <v>0</v>
      </c>
      <c r="K391" s="238" t="s">
        <v>134</v>
      </c>
      <c r="L391" s="243"/>
      <c r="M391" s="244" t="s">
        <v>1</v>
      </c>
      <c r="N391" s="245" t="s">
        <v>46</v>
      </c>
      <c r="O391" s="71"/>
      <c r="P391" s="195">
        <f t="shared" si="21"/>
        <v>0</v>
      </c>
      <c r="Q391" s="195">
        <v>4.8900000000000002E-3</v>
      </c>
      <c r="R391" s="195">
        <f t="shared" si="22"/>
        <v>4.8900000000000002E-3</v>
      </c>
      <c r="S391" s="195">
        <v>0</v>
      </c>
      <c r="T391" s="196">
        <f t="shared" si="23"/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97" t="s">
        <v>177</v>
      </c>
      <c r="AT391" s="197" t="s">
        <v>263</v>
      </c>
      <c r="AU391" s="197" t="s">
        <v>90</v>
      </c>
      <c r="AY391" s="17" t="s">
        <v>128</v>
      </c>
      <c r="BE391" s="198">
        <f t="shared" si="24"/>
        <v>0</v>
      </c>
      <c r="BF391" s="198">
        <f t="shared" si="25"/>
        <v>0</v>
      </c>
      <c r="BG391" s="198">
        <f t="shared" si="26"/>
        <v>0</v>
      </c>
      <c r="BH391" s="198">
        <f t="shared" si="27"/>
        <v>0</v>
      </c>
      <c r="BI391" s="198">
        <f t="shared" si="28"/>
        <v>0</v>
      </c>
      <c r="BJ391" s="17" t="s">
        <v>88</v>
      </c>
      <c r="BK391" s="198">
        <f t="shared" si="29"/>
        <v>0</v>
      </c>
      <c r="BL391" s="17" t="s">
        <v>135</v>
      </c>
      <c r="BM391" s="197" t="s">
        <v>597</v>
      </c>
    </row>
    <row r="392" spans="1:65" s="2" customFormat="1" ht="16.5" customHeight="1" x14ac:dyDescent="0.2">
      <c r="A392" s="34"/>
      <c r="B392" s="35"/>
      <c r="C392" s="236" t="s">
        <v>598</v>
      </c>
      <c r="D392" s="236" t="s">
        <v>263</v>
      </c>
      <c r="E392" s="237" t="s">
        <v>599</v>
      </c>
      <c r="F392" s="238" t="s">
        <v>600</v>
      </c>
      <c r="G392" s="239" t="s">
        <v>439</v>
      </c>
      <c r="H392" s="240">
        <v>2</v>
      </c>
      <c r="I392" s="241"/>
      <c r="J392" s="242">
        <f t="shared" si="20"/>
        <v>0</v>
      </c>
      <c r="K392" s="238" t="s">
        <v>1</v>
      </c>
      <c r="L392" s="243"/>
      <c r="M392" s="244" t="s">
        <v>1</v>
      </c>
      <c r="N392" s="245" t="s">
        <v>46</v>
      </c>
      <c r="O392" s="71"/>
      <c r="P392" s="195">
        <f t="shared" si="21"/>
        <v>0</v>
      </c>
      <c r="Q392" s="195">
        <v>8.0499999999999999E-3</v>
      </c>
      <c r="R392" s="195">
        <f t="shared" si="22"/>
        <v>1.61E-2</v>
      </c>
      <c r="S392" s="195">
        <v>0</v>
      </c>
      <c r="T392" s="196">
        <f t="shared" si="23"/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197" t="s">
        <v>177</v>
      </c>
      <c r="AT392" s="197" t="s">
        <v>263</v>
      </c>
      <c r="AU392" s="197" t="s">
        <v>90</v>
      </c>
      <c r="AY392" s="17" t="s">
        <v>128</v>
      </c>
      <c r="BE392" s="198">
        <f t="shared" si="24"/>
        <v>0</v>
      </c>
      <c r="BF392" s="198">
        <f t="shared" si="25"/>
        <v>0</v>
      </c>
      <c r="BG392" s="198">
        <f t="shared" si="26"/>
        <v>0</v>
      </c>
      <c r="BH392" s="198">
        <f t="shared" si="27"/>
        <v>0</v>
      </c>
      <c r="BI392" s="198">
        <f t="shared" si="28"/>
        <v>0</v>
      </c>
      <c r="BJ392" s="17" t="s">
        <v>88</v>
      </c>
      <c r="BK392" s="198">
        <f t="shared" si="29"/>
        <v>0</v>
      </c>
      <c r="BL392" s="17" t="s">
        <v>135</v>
      </c>
      <c r="BM392" s="197" t="s">
        <v>601</v>
      </c>
    </row>
    <row r="393" spans="1:65" s="2" customFormat="1" ht="44.25" customHeight="1" x14ac:dyDescent="0.2">
      <c r="A393" s="34"/>
      <c r="B393" s="35"/>
      <c r="C393" s="186" t="s">
        <v>602</v>
      </c>
      <c r="D393" s="186" t="s">
        <v>130</v>
      </c>
      <c r="E393" s="187" t="s">
        <v>603</v>
      </c>
      <c r="F393" s="188" t="s">
        <v>604</v>
      </c>
      <c r="G393" s="189" t="s">
        <v>439</v>
      </c>
      <c r="H393" s="190">
        <v>1</v>
      </c>
      <c r="I393" s="191"/>
      <c r="J393" s="192">
        <f t="shared" si="20"/>
        <v>0</v>
      </c>
      <c r="K393" s="188" t="s">
        <v>134</v>
      </c>
      <c r="L393" s="39"/>
      <c r="M393" s="193" t="s">
        <v>1</v>
      </c>
      <c r="N393" s="194" t="s">
        <v>46</v>
      </c>
      <c r="O393" s="71"/>
      <c r="P393" s="195">
        <f t="shared" si="21"/>
        <v>0</v>
      </c>
      <c r="Q393" s="195">
        <v>7.2000000000000005E-4</v>
      </c>
      <c r="R393" s="195">
        <f t="shared" si="22"/>
        <v>7.2000000000000005E-4</v>
      </c>
      <c r="S393" s="195">
        <v>0</v>
      </c>
      <c r="T393" s="196">
        <f t="shared" si="23"/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97" t="s">
        <v>135</v>
      </c>
      <c r="AT393" s="197" t="s">
        <v>130</v>
      </c>
      <c r="AU393" s="197" t="s">
        <v>90</v>
      </c>
      <c r="AY393" s="17" t="s">
        <v>128</v>
      </c>
      <c r="BE393" s="198">
        <f t="shared" si="24"/>
        <v>0</v>
      </c>
      <c r="BF393" s="198">
        <f t="shared" si="25"/>
        <v>0</v>
      </c>
      <c r="BG393" s="198">
        <f t="shared" si="26"/>
        <v>0</v>
      </c>
      <c r="BH393" s="198">
        <f t="shared" si="27"/>
        <v>0</v>
      </c>
      <c r="BI393" s="198">
        <f t="shared" si="28"/>
        <v>0</v>
      </c>
      <c r="BJ393" s="17" t="s">
        <v>88</v>
      </c>
      <c r="BK393" s="198">
        <f t="shared" si="29"/>
        <v>0</v>
      </c>
      <c r="BL393" s="17" t="s">
        <v>135</v>
      </c>
      <c r="BM393" s="197" t="s">
        <v>605</v>
      </c>
    </row>
    <row r="394" spans="1:65" s="2" customFormat="1" ht="24.2" customHeight="1" x14ac:dyDescent="0.2">
      <c r="A394" s="34"/>
      <c r="B394" s="35"/>
      <c r="C394" s="236" t="s">
        <v>606</v>
      </c>
      <c r="D394" s="236" t="s">
        <v>263</v>
      </c>
      <c r="E394" s="237" t="s">
        <v>607</v>
      </c>
      <c r="F394" s="238" t="s">
        <v>608</v>
      </c>
      <c r="G394" s="239" t="s">
        <v>439</v>
      </c>
      <c r="H394" s="240">
        <v>1</v>
      </c>
      <c r="I394" s="241"/>
      <c r="J394" s="242">
        <f t="shared" si="20"/>
        <v>0</v>
      </c>
      <c r="K394" s="238" t="s">
        <v>1</v>
      </c>
      <c r="L394" s="243"/>
      <c r="M394" s="244" t="s">
        <v>1</v>
      </c>
      <c r="N394" s="245" t="s">
        <v>46</v>
      </c>
      <c r="O394" s="71"/>
      <c r="P394" s="195">
        <f t="shared" si="21"/>
        <v>0</v>
      </c>
      <c r="Q394" s="195">
        <v>5.1000000000000004E-3</v>
      </c>
      <c r="R394" s="195">
        <f t="shared" si="22"/>
        <v>5.1000000000000004E-3</v>
      </c>
      <c r="S394" s="195">
        <v>0</v>
      </c>
      <c r="T394" s="196">
        <f t="shared" si="23"/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197" t="s">
        <v>177</v>
      </c>
      <c r="AT394" s="197" t="s">
        <v>263</v>
      </c>
      <c r="AU394" s="197" t="s">
        <v>90</v>
      </c>
      <c r="AY394" s="17" t="s">
        <v>128</v>
      </c>
      <c r="BE394" s="198">
        <f t="shared" si="24"/>
        <v>0</v>
      </c>
      <c r="BF394" s="198">
        <f t="shared" si="25"/>
        <v>0</v>
      </c>
      <c r="BG394" s="198">
        <f t="shared" si="26"/>
        <v>0</v>
      </c>
      <c r="BH394" s="198">
        <f t="shared" si="27"/>
        <v>0</v>
      </c>
      <c r="BI394" s="198">
        <f t="shared" si="28"/>
        <v>0</v>
      </c>
      <c r="BJ394" s="17" t="s">
        <v>88</v>
      </c>
      <c r="BK394" s="198">
        <f t="shared" si="29"/>
        <v>0</v>
      </c>
      <c r="BL394" s="17" t="s">
        <v>135</v>
      </c>
      <c r="BM394" s="197" t="s">
        <v>609</v>
      </c>
    </row>
    <row r="395" spans="1:65" s="2" customFormat="1" ht="24.2" customHeight="1" x14ac:dyDescent="0.2">
      <c r="A395" s="34"/>
      <c r="B395" s="35"/>
      <c r="C395" s="236" t="s">
        <v>610</v>
      </c>
      <c r="D395" s="236" t="s">
        <v>263</v>
      </c>
      <c r="E395" s="237" t="s">
        <v>611</v>
      </c>
      <c r="F395" s="238" t="s">
        <v>612</v>
      </c>
      <c r="G395" s="239" t="s">
        <v>439</v>
      </c>
      <c r="H395" s="240">
        <v>1</v>
      </c>
      <c r="I395" s="241"/>
      <c r="J395" s="242">
        <f t="shared" si="20"/>
        <v>0</v>
      </c>
      <c r="K395" s="238" t="s">
        <v>1</v>
      </c>
      <c r="L395" s="243"/>
      <c r="M395" s="244" t="s">
        <v>1</v>
      </c>
      <c r="N395" s="245" t="s">
        <v>46</v>
      </c>
      <c r="O395" s="71"/>
      <c r="P395" s="195">
        <f t="shared" si="21"/>
        <v>0</v>
      </c>
      <c r="Q395" s="195">
        <v>7.3000000000000001E-3</v>
      </c>
      <c r="R395" s="195">
        <f t="shared" si="22"/>
        <v>7.3000000000000001E-3</v>
      </c>
      <c r="S395" s="195">
        <v>0</v>
      </c>
      <c r="T395" s="196">
        <f t="shared" si="23"/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197" t="s">
        <v>177</v>
      </c>
      <c r="AT395" s="197" t="s">
        <v>263</v>
      </c>
      <c r="AU395" s="197" t="s">
        <v>90</v>
      </c>
      <c r="AY395" s="17" t="s">
        <v>128</v>
      </c>
      <c r="BE395" s="198">
        <f t="shared" si="24"/>
        <v>0</v>
      </c>
      <c r="BF395" s="198">
        <f t="shared" si="25"/>
        <v>0</v>
      </c>
      <c r="BG395" s="198">
        <f t="shared" si="26"/>
        <v>0</v>
      </c>
      <c r="BH395" s="198">
        <f t="shared" si="27"/>
        <v>0</v>
      </c>
      <c r="BI395" s="198">
        <f t="shared" si="28"/>
        <v>0</v>
      </c>
      <c r="BJ395" s="17" t="s">
        <v>88</v>
      </c>
      <c r="BK395" s="198">
        <f t="shared" si="29"/>
        <v>0</v>
      </c>
      <c r="BL395" s="17" t="s">
        <v>135</v>
      </c>
      <c r="BM395" s="197" t="s">
        <v>613</v>
      </c>
    </row>
    <row r="396" spans="1:65" s="2" customFormat="1" ht="44.25" customHeight="1" x14ac:dyDescent="0.2">
      <c r="A396" s="34"/>
      <c r="B396" s="35"/>
      <c r="C396" s="186" t="s">
        <v>614</v>
      </c>
      <c r="D396" s="186" t="s">
        <v>130</v>
      </c>
      <c r="E396" s="187" t="s">
        <v>615</v>
      </c>
      <c r="F396" s="188" t="s">
        <v>616</v>
      </c>
      <c r="G396" s="189" t="s">
        <v>439</v>
      </c>
      <c r="H396" s="190">
        <v>2</v>
      </c>
      <c r="I396" s="191"/>
      <c r="J396" s="192">
        <f t="shared" si="20"/>
        <v>0</v>
      </c>
      <c r="K396" s="188" t="s">
        <v>134</v>
      </c>
      <c r="L396" s="39"/>
      <c r="M396" s="193" t="s">
        <v>1</v>
      </c>
      <c r="N396" s="194" t="s">
        <v>46</v>
      </c>
      <c r="O396" s="71"/>
      <c r="P396" s="195">
        <f t="shared" si="21"/>
        <v>0</v>
      </c>
      <c r="Q396" s="195">
        <v>1.6199999999999999E-3</v>
      </c>
      <c r="R396" s="195">
        <f t="shared" si="22"/>
        <v>3.2399999999999998E-3</v>
      </c>
      <c r="S396" s="195">
        <v>0</v>
      </c>
      <c r="T396" s="196">
        <f t="shared" si="23"/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197" t="s">
        <v>135</v>
      </c>
      <c r="AT396" s="197" t="s">
        <v>130</v>
      </c>
      <c r="AU396" s="197" t="s">
        <v>90</v>
      </c>
      <c r="AY396" s="17" t="s">
        <v>128</v>
      </c>
      <c r="BE396" s="198">
        <f t="shared" si="24"/>
        <v>0</v>
      </c>
      <c r="BF396" s="198">
        <f t="shared" si="25"/>
        <v>0</v>
      </c>
      <c r="BG396" s="198">
        <f t="shared" si="26"/>
        <v>0</v>
      </c>
      <c r="BH396" s="198">
        <f t="shared" si="27"/>
        <v>0</v>
      </c>
      <c r="BI396" s="198">
        <f t="shared" si="28"/>
        <v>0</v>
      </c>
      <c r="BJ396" s="17" t="s">
        <v>88</v>
      </c>
      <c r="BK396" s="198">
        <f t="shared" si="29"/>
        <v>0</v>
      </c>
      <c r="BL396" s="17" t="s">
        <v>135</v>
      </c>
      <c r="BM396" s="197" t="s">
        <v>617</v>
      </c>
    </row>
    <row r="397" spans="1:65" s="14" customFormat="1" x14ac:dyDescent="0.2">
      <c r="B397" s="214"/>
      <c r="C397" s="215"/>
      <c r="D397" s="199" t="s">
        <v>139</v>
      </c>
      <c r="E397" s="216" t="s">
        <v>1</v>
      </c>
      <c r="F397" s="217" t="s">
        <v>90</v>
      </c>
      <c r="G397" s="215"/>
      <c r="H397" s="218">
        <v>2</v>
      </c>
      <c r="I397" s="219"/>
      <c r="J397" s="215"/>
      <c r="K397" s="215"/>
      <c r="L397" s="220"/>
      <c r="M397" s="221"/>
      <c r="N397" s="222"/>
      <c r="O397" s="222"/>
      <c r="P397" s="222"/>
      <c r="Q397" s="222"/>
      <c r="R397" s="222"/>
      <c r="S397" s="222"/>
      <c r="T397" s="223"/>
      <c r="AT397" s="224" t="s">
        <v>139</v>
      </c>
      <c r="AU397" s="224" t="s">
        <v>90</v>
      </c>
      <c r="AV397" s="14" t="s">
        <v>90</v>
      </c>
      <c r="AW397" s="14" t="s">
        <v>36</v>
      </c>
      <c r="AX397" s="14" t="s">
        <v>88</v>
      </c>
      <c r="AY397" s="224" t="s">
        <v>128</v>
      </c>
    </row>
    <row r="398" spans="1:65" s="2" customFormat="1" ht="24.2" customHeight="1" x14ac:dyDescent="0.2">
      <c r="A398" s="34"/>
      <c r="B398" s="35"/>
      <c r="C398" s="236" t="s">
        <v>618</v>
      </c>
      <c r="D398" s="236" t="s">
        <v>263</v>
      </c>
      <c r="E398" s="237" t="s">
        <v>619</v>
      </c>
      <c r="F398" s="238" t="s">
        <v>620</v>
      </c>
      <c r="G398" s="239" t="s">
        <v>439</v>
      </c>
      <c r="H398" s="240">
        <v>2</v>
      </c>
      <c r="I398" s="241"/>
      <c r="J398" s="242">
        <f>ROUND(I398*H398,2)</f>
        <v>0</v>
      </c>
      <c r="K398" s="238" t="s">
        <v>134</v>
      </c>
      <c r="L398" s="243"/>
      <c r="M398" s="244" t="s">
        <v>1</v>
      </c>
      <c r="N398" s="245" t="s">
        <v>46</v>
      </c>
      <c r="O398" s="71"/>
      <c r="P398" s="195">
        <f>O398*H398</f>
        <v>0</v>
      </c>
      <c r="Q398" s="195">
        <v>1.7999999999999999E-2</v>
      </c>
      <c r="R398" s="195">
        <f>Q398*H398</f>
        <v>3.5999999999999997E-2</v>
      </c>
      <c r="S398" s="195">
        <v>0</v>
      </c>
      <c r="T398" s="196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97" t="s">
        <v>177</v>
      </c>
      <c r="AT398" s="197" t="s">
        <v>263</v>
      </c>
      <c r="AU398" s="197" t="s">
        <v>90</v>
      </c>
      <c r="AY398" s="17" t="s">
        <v>128</v>
      </c>
      <c r="BE398" s="198">
        <f>IF(N398="základní",J398,0)</f>
        <v>0</v>
      </c>
      <c r="BF398" s="198">
        <f>IF(N398="snížená",J398,0)</f>
        <v>0</v>
      </c>
      <c r="BG398" s="198">
        <f>IF(N398="zákl. přenesená",J398,0)</f>
        <v>0</v>
      </c>
      <c r="BH398" s="198">
        <f>IF(N398="sníž. přenesená",J398,0)</f>
        <v>0</v>
      </c>
      <c r="BI398" s="198">
        <f>IF(N398="nulová",J398,0)</f>
        <v>0</v>
      </c>
      <c r="BJ398" s="17" t="s">
        <v>88</v>
      </c>
      <c r="BK398" s="198">
        <f>ROUND(I398*H398,2)</f>
        <v>0</v>
      </c>
      <c r="BL398" s="17" t="s">
        <v>135</v>
      </c>
      <c r="BM398" s="197" t="s">
        <v>621</v>
      </c>
    </row>
    <row r="399" spans="1:65" s="2" customFormat="1" ht="24.2" customHeight="1" x14ac:dyDescent="0.2">
      <c r="A399" s="34"/>
      <c r="B399" s="35"/>
      <c r="C399" s="236" t="s">
        <v>622</v>
      </c>
      <c r="D399" s="236" t="s">
        <v>263</v>
      </c>
      <c r="E399" s="237" t="s">
        <v>623</v>
      </c>
      <c r="F399" s="238" t="s">
        <v>624</v>
      </c>
      <c r="G399" s="239" t="s">
        <v>439</v>
      </c>
      <c r="H399" s="240">
        <v>2</v>
      </c>
      <c r="I399" s="241"/>
      <c r="J399" s="242">
        <f>ROUND(I399*H399,2)</f>
        <v>0</v>
      </c>
      <c r="K399" s="238" t="s">
        <v>1</v>
      </c>
      <c r="L399" s="243"/>
      <c r="M399" s="244" t="s">
        <v>1</v>
      </c>
      <c r="N399" s="245" t="s">
        <v>46</v>
      </c>
      <c r="O399" s="71"/>
      <c r="P399" s="195">
        <f>O399*H399</f>
        <v>0</v>
      </c>
      <c r="Q399" s="195">
        <v>8.9999999999999993E-3</v>
      </c>
      <c r="R399" s="195">
        <f>Q399*H399</f>
        <v>1.7999999999999999E-2</v>
      </c>
      <c r="S399" s="195">
        <v>0</v>
      </c>
      <c r="T399" s="196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197" t="s">
        <v>177</v>
      </c>
      <c r="AT399" s="197" t="s">
        <v>263</v>
      </c>
      <c r="AU399" s="197" t="s">
        <v>90</v>
      </c>
      <c r="AY399" s="17" t="s">
        <v>128</v>
      </c>
      <c r="BE399" s="198">
        <f>IF(N399="základní",J399,0)</f>
        <v>0</v>
      </c>
      <c r="BF399" s="198">
        <f>IF(N399="snížená",J399,0)</f>
        <v>0</v>
      </c>
      <c r="BG399" s="198">
        <f>IF(N399="zákl. přenesená",J399,0)</f>
        <v>0</v>
      </c>
      <c r="BH399" s="198">
        <f>IF(N399="sníž. přenesená",J399,0)</f>
        <v>0</v>
      </c>
      <c r="BI399" s="198">
        <f>IF(N399="nulová",J399,0)</f>
        <v>0</v>
      </c>
      <c r="BJ399" s="17" t="s">
        <v>88</v>
      </c>
      <c r="BK399" s="198">
        <f>ROUND(I399*H399,2)</f>
        <v>0</v>
      </c>
      <c r="BL399" s="17" t="s">
        <v>135</v>
      </c>
      <c r="BM399" s="197" t="s">
        <v>625</v>
      </c>
    </row>
    <row r="400" spans="1:65" s="2" customFormat="1" ht="37.9" customHeight="1" x14ac:dyDescent="0.2">
      <c r="A400" s="34"/>
      <c r="B400" s="35"/>
      <c r="C400" s="186" t="s">
        <v>626</v>
      </c>
      <c r="D400" s="186" t="s">
        <v>130</v>
      </c>
      <c r="E400" s="187" t="s">
        <v>627</v>
      </c>
      <c r="F400" s="188" t="s">
        <v>628</v>
      </c>
      <c r="G400" s="189" t="s">
        <v>439</v>
      </c>
      <c r="H400" s="190">
        <v>1</v>
      </c>
      <c r="I400" s="191"/>
      <c r="J400" s="192">
        <f>ROUND(I400*H400,2)</f>
        <v>0</v>
      </c>
      <c r="K400" s="188" t="s">
        <v>134</v>
      </c>
      <c r="L400" s="39"/>
      <c r="M400" s="193" t="s">
        <v>1</v>
      </c>
      <c r="N400" s="194" t="s">
        <v>46</v>
      </c>
      <c r="O400" s="71"/>
      <c r="P400" s="195">
        <f>O400*H400</f>
        <v>0</v>
      </c>
      <c r="Q400" s="195">
        <v>0</v>
      </c>
      <c r="R400" s="195">
        <f>Q400*H400</f>
        <v>0</v>
      </c>
      <c r="S400" s="195">
        <v>1.7299999999999999E-2</v>
      </c>
      <c r="T400" s="196">
        <f>S400*H400</f>
        <v>1.7299999999999999E-2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197" t="s">
        <v>135</v>
      </c>
      <c r="AT400" s="197" t="s">
        <v>130</v>
      </c>
      <c r="AU400" s="197" t="s">
        <v>90</v>
      </c>
      <c r="AY400" s="17" t="s">
        <v>128</v>
      </c>
      <c r="BE400" s="198">
        <f>IF(N400="základní",J400,0)</f>
        <v>0</v>
      </c>
      <c r="BF400" s="198">
        <f>IF(N400="snížená",J400,0)</f>
        <v>0</v>
      </c>
      <c r="BG400" s="198">
        <f>IF(N400="zákl. přenesená",J400,0)</f>
        <v>0</v>
      </c>
      <c r="BH400" s="198">
        <f>IF(N400="sníž. přenesená",J400,0)</f>
        <v>0</v>
      </c>
      <c r="BI400" s="198">
        <f>IF(N400="nulová",J400,0)</f>
        <v>0</v>
      </c>
      <c r="BJ400" s="17" t="s">
        <v>88</v>
      </c>
      <c r="BK400" s="198">
        <f>ROUND(I400*H400,2)</f>
        <v>0</v>
      </c>
      <c r="BL400" s="17" t="s">
        <v>135</v>
      </c>
      <c r="BM400" s="197" t="s">
        <v>629</v>
      </c>
    </row>
    <row r="401" spans="1:65" s="13" customFormat="1" x14ac:dyDescent="0.2">
      <c r="B401" s="204"/>
      <c r="C401" s="205"/>
      <c r="D401" s="199" t="s">
        <v>139</v>
      </c>
      <c r="E401" s="206" t="s">
        <v>1</v>
      </c>
      <c r="F401" s="207" t="s">
        <v>630</v>
      </c>
      <c r="G401" s="205"/>
      <c r="H401" s="206" t="s">
        <v>1</v>
      </c>
      <c r="I401" s="208"/>
      <c r="J401" s="205"/>
      <c r="K401" s="205"/>
      <c r="L401" s="209"/>
      <c r="M401" s="210"/>
      <c r="N401" s="211"/>
      <c r="O401" s="211"/>
      <c r="P401" s="211"/>
      <c r="Q401" s="211"/>
      <c r="R401" s="211"/>
      <c r="S401" s="211"/>
      <c r="T401" s="212"/>
      <c r="AT401" s="213" t="s">
        <v>139</v>
      </c>
      <c r="AU401" s="213" t="s">
        <v>90</v>
      </c>
      <c r="AV401" s="13" t="s">
        <v>88</v>
      </c>
      <c r="AW401" s="13" t="s">
        <v>36</v>
      </c>
      <c r="AX401" s="13" t="s">
        <v>81</v>
      </c>
      <c r="AY401" s="213" t="s">
        <v>128</v>
      </c>
    </row>
    <row r="402" spans="1:65" s="14" customFormat="1" x14ac:dyDescent="0.2">
      <c r="B402" s="214"/>
      <c r="C402" s="215"/>
      <c r="D402" s="199" t="s">
        <v>139</v>
      </c>
      <c r="E402" s="216" t="s">
        <v>1</v>
      </c>
      <c r="F402" s="217" t="s">
        <v>88</v>
      </c>
      <c r="G402" s="215"/>
      <c r="H402" s="218">
        <v>1</v>
      </c>
      <c r="I402" s="219"/>
      <c r="J402" s="215"/>
      <c r="K402" s="215"/>
      <c r="L402" s="220"/>
      <c r="M402" s="221"/>
      <c r="N402" s="222"/>
      <c r="O402" s="222"/>
      <c r="P402" s="222"/>
      <c r="Q402" s="222"/>
      <c r="R402" s="222"/>
      <c r="S402" s="222"/>
      <c r="T402" s="223"/>
      <c r="AT402" s="224" t="s">
        <v>139</v>
      </c>
      <c r="AU402" s="224" t="s">
        <v>90</v>
      </c>
      <c r="AV402" s="14" t="s">
        <v>90</v>
      </c>
      <c r="AW402" s="14" t="s">
        <v>36</v>
      </c>
      <c r="AX402" s="14" t="s">
        <v>88</v>
      </c>
      <c r="AY402" s="224" t="s">
        <v>128</v>
      </c>
    </row>
    <row r="403" spans="1:65" s="2" customFormat="1" ht="44.25" customHeight="1" x14ac:dyDescent="0.2">
      <c r="A403" s="34"/>
      <c r="B403" s="35"/>
      <c r="C403" s="186" t="s">
        <v>631</v>
      </c>
      <c r="D403" s="186" t="s">
        <v>130</v>
      </c>
      <c r="E403" s="187" t="s">
        <v>632</v>
      </c>
      <c r="F403" s="188" t="s">
        <v>633</v>
      </c>
      <c r="G403" s="189" t="s">
        <v>439</v>
      </c>
      <c r="H403" s="190">
        <v>1</v>
      </c>
      <c r="I403" s="191"/>
      <c r="J403" s="192">
        <f t="shared" ref="J403:J417" si="30">ROUND(I403*H403,2)</f>
        <v>0</v>
      </c>
      <c r="K403" s="188" t="s">
        <v>134</v>
      </c>
      <c r="L403" s="39"/>
      <c r="M403" s="193" t="s">
        <v>1</v>
      </c>
      <c r="N403" s="194" t="s">
        <v>46</v>
      </c>
      <c r="O403" s="71"/>
      <c r="P403" s="195">
        <f t="shared" ref="P403:P417" si="31">O403*H403</f>
        <v>0</v>
      </c>
      <c r="Q403" s="195">
        <v>1.5900000000000001E-3</v>
      </c>
      <c r="R403" s="195">
        <f t="shared" ref="R403:R417" si="32">Q403*H403</f>
        <v>1.5900000000000001E-3</v>
      </c>
      <c r="S403" s="195">
        <v>0</v>
      </c>
      <c r="T403" s="196">
        <f t="shared" ref="T403:T417" si="33"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97" t="s">
        <v>135</v>
      </c>
      <c r="AT403" s="197" t="s">
        <v>130</v>
      </c>
      <c r="AU403" s="197" t="s">
        <v>90</v>
      </c>
      <c r="AY403" s="17" t="s">
        <v>128</v>
      </c>
      <c r="BE403" s="198">
        <f t="shared" ref="BE403:BE417" si="34">IF(N403="základní",J403,0)</f>
        <v>0</v>
      </c>
      <c r="BF403" s="198">
        <f t="shared" ref="BF403:BF417" si="35">IF(N403="snížená",J403,0)</f>
        <v>0</v>
      </c>
      <c r="BG403" s="198">
        <f t="shared" ref="BG403:BG417" si="36">IF(N403="zákl. přenesená",J403,0)</f>
        <v>0</v>
      </c>
      <c r="BH403" s="198">
        <f t="shared" ref="BH403:BH417" si="37">IF(N403="sníž. přenesená",J403,0)</f>
        <v>0</v>
      </c>
      <c r="BI403" s="198">
        <f t="shared" ref="BI403:BI417" si="38">IF(N403="nulová",J403,0)</f>
        <v>0</v>
      </c>
      <c r="BJ403" s="17" t="s">
        <v>88</v>
      </c>
      <c r="BK403" s="198">
        <f t="shared" ref="BK403:BK417" si="39">ROUND(I403*H403,2)</f>
        <v>0</v>
      </c>
      <c r="BL403" s="17" t="s">
        <v>135</v>
      </c>
      <c r="BM403" s="197" t="s">
        <v>634</v>
      </c>
    </row>
    <row r="404" spans="1:65" s="2" customFormat="1" ht="21.75" customHeight="1" x14ac:dyDescent="0.2">
      <c r="A404" s="34"/>
      <c r="B404" s="35"/>
      <c r="C404" s="236" t="s">
        <v>635</v>
      </c>
      <c r="D404" s="236" t="s">
        <v>263</v>
      </c>
      <c r="E404" s="237" t="s">
        <v>636</v>
      </c>
      <c r="F404" s="238" t="s">
        <v>637</v>
      </c>
      <c r="G404" s="239" t="s">
        <v>439</v>
      </c>
      <c r="H404" s="240">
        <v>1</v>
      </c>
      <c r="I404" s="241"/>
      <c r="J404" s="242">
        <f t="shared" si="30"/>
        <v>0</v>
      </c>
      <c r="K404" s="238" t="s">
        <v>1</v>
      </c>
      <c r="L404" s="243"/>
      <c r="M404" s="244" t="s">
        <v>1</v>
      </c>
      <c r="N404" s="245" t="s">
        <v>46</v>
      </c>
      <c r="O404" s="71"/>
      <c r="P404" s="195">
        <f t="shared" si="31"/>
        <v>0</v>
      </c>
      <c r="Q404" s="195">
        <v>1.7100000000000001E-2</v>
      </c>
      <c r="R404" s="195">
        <f t="shared" si="32"/>
        <v>1.7100000000000001E-2</v>
      </c>
      <c r="S404" s="195">
        <v>0</v>
      </c>
      <c r="T404" s="196">
        <f t="shared" si="33"/>
        <v>0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197" t="s">
        <v>177</v>
      </c>
      <c r="AT404" s="197" t="s">
        <v>263</v>
      </c>
      <c r="AU404" s="197" t="s">
        <v>90</v>
      </c>
      <c r="AY404" s="17" t="s">
        <v>128</v>
      </c>
      <c r="BE404" s="198">
        <f t="shared" si="34"/>
        <v>0</v>
      </c>
      <c r="BF404" s="198">
        <f t="shared" si="35"/>
        <v>0</v>
      </c>
      <c r="BG404" s="198">
        <f t="shared" si="36"/>
        <v>0</v>
      </c>
      <c r="BH404" s="198">
        <f t="shared" si="37"/>
        <v>0</v>
      </c>
      <c r="BI404" s="198">
        <f t="shared" si="38"/>
        <v>0</v>
      </c>
      <c r="BJ404" s="17" t="s">
        <v>88</v>
      </c>
      <c r="BK404" s="198">
        <f t="shared" si="39"/>
        <v>0</v>
      </c>
      <c r="BL404" s="17" t="s">
        <v>135</v>
      </c>
      <c r="BM404" s="197" t="s">
        <v>638</v>
      </c>
    </row>
    <row r="405" spans="1:65" s="2" customFormat="1" ht="24.2" customHeight="1" x14ac:dyDescent="0.2">
      <c r="A405" s="34"/>
      <c r="B405" s="35"/>
      <c r="C405" s="186" t="s">
        <v>639</v>
      </c>
      <c r="D405" s="186" t="s">
        <v>130</v>
      </c>
      <c r="E405" s="187" t="s">
        <v>640</v>
      </c>
      <c r="F405" s="188" t="s">
        <v>641</v>
      </c>
      <c r="G405" s="189" t="s">
        <v>439</v>
      </c>
      <c r="H405" s="190">
        <v>2</v>
      </c>
      <c r="I405" s="191"/>
      <c r="J405" s="192">
        <f t="shared" si="30"/>
        <v>0</v>
      </c>
      <c r="K405" s="188" t="s">
        <v>134</v>
      </c>
      <c r="L405" s="39"/>
      <c r="M405" s="193" t="s">
        <v>1</v>
      </c>
      <c r="N405" s="194" t="s">
        <v>46</v>
      </c>
      <c r="O405" s="71"/>
      <c r="P405" s="195">
        <f t="shared" si="31"/>
        <v>0</v>
      </c>
      <c r="Q405" s="195">
        <v>3.6000000000000002E-4</v>
      </c>
      <c r="R405" s="195">
        <f t="shared" si="32"/>
        <v>7.2000000000000005E-4</v>
      </c>
      <c r="S405" s="195">
        <v>0</v>
      </c>
      <c r="T405" s="196">
        <f t="shared" si="33"/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97" t="s">
        <v>135</v>
      </c>
      <c r="AT405" s="197" t="s">
        <v>130</v>
      </c>
      <c r="AU405" s="197" t="s">
        <v>90</v>
      </c>
      <c r="AY405" s="17" t="s">
        <v>128</v>
      </c>
      <c r="BE405" s="198">
        <f t="shared" si="34"/>
        <v>0</v>
      </c>
      <c r="BF405" s="198">
        <f t="shared" si="35"/>
        <v>0</v>
      </c>
      <c r="BG405" s="198">
        <f t="shared" si="36"/>
        <v>0</v>
      </c>
      <c r="BH405" s="198">
        <f t="shared" si="37"/>
        <v>0</v>
      </c>
      <c r="BI405" s="198">
        <f t="shared" si="38"/>
        <v>0</v>
      </c>
      <c r="BJ405" s="17" t="s">
        <v>88</v>
      </c>
      <c r="BK405" s="198">
        <f t="shared" si="39"/>
        <v>0</v>
      </c>
      <c r="BL405" s="17" t="s">
        <v>135</v>
      </c>
      <c r="BM405" s="197" t="s">
        <v>642</v>
      </c>
    </row>
    <row r="406" spans="1:65" s="2" customFormat="1" ht="24.2" customHeight="1" x14ac:dyDescent="0.2">
      <c r="A406" s="34"/>
      <c r="B406" s="35"/>
      <c r="C406" s="236" t="s">
        <v>643</v>
      </c>
      <c r="D406" s="236" t="s">
        <v>263</v>
      </c>
      <c r="E406" s="237" t="s">
        <v>644</v>
      </c>
      <c r="F406" s="238" t="s">
        <v>645</v>
      </c>
      <c r="G406" s="239" t="s">
        <v>439</v>
      </c>
      <c r="H406" s="240">
        <v>2</v>
      </c>
      <c r="I406" s="241"/>
      <c r="J406" s="242">
        <f t="shared" si="30"/>
        <v>0</v>
      </c>
      <c r="K406" s="238" t="s">
        <v>134</v>
      </c>
      <c r="L406" s="243"/>
      <c r="M406" s="244" t="s">
        <v>1</v>
      </c>
      <c r="N406" s="245" t="s">
        <v>46</v>
      </c>
      <c r="O406" s="71"/>
      <c r="P406" s="195">
        <f t="shared" si="31"/>
        <v>0</v>
      </c>
      <c r="Q406" s="195">
        <v>4.2999999999999997E-2</v>
      </c>
      <c r="R406" s="195">
        <f t="shared" si="32"/>
        <v>8.5999999999999993E-2</v>
      </c>
      <c r="S406" s="195">
        <v>0</v>
      </c>
      <c r="T406" s="196">
        <f t="shared" si="33"/>
        <v>0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197" t="s">
        <v>177</v>
      </c>
      <c r="AT406" s="197" t="s">
        <v>263</v>
      </c>
      <c r="AU406" s="197" t="s">
        <v>90</v>
      </c>
      <c r="AY406" s="17" t="s">
        <v>128</v>
      </c>
      <c r="BE406" s="198">
        <f t="shared" si="34"/>
        <v>0</v>
      </c>
      <c r="BF406" s="198">
        <f t="shared" si="35"/>
        <v>0</v>
      </c>
      <c r="BG406" s="198">
        <f t="shared" si="36"/>
        <v>0</v>
      </c>
      <c r="BH406" s="198">
        <f t="shared" si="37"/>
        <v>0</v>
      </c>
      <c r="BI406" s="198">
        <f t="shared" si="38"/>
        <v>0</v>
      </c>
      <c r="BJ406" s="17" t="s">
        <v>88</v>
      </c>
      <c r="BK406" s="198">
        <f t="shared" si="39"/>
        <v>0</v>
      </c>
      <c r="BL406" s="17" t="s">
        <v>135</v>
      </c>
      <c r="BM406" s="197" t="s">
        <v>646</v>
      </c>
    </row>
    <row r="407" spans="1:65" s="2" customFormat="1" ht="44.25" customHeight="1" x14ac:dyDescent="0.2">
      <c r="A407" s="34"/>
      <c r="B407" s="35"/>
      <c r="C407" s="186" t="s">
        <v>647</v>
      </c>
      <c r="D407" s="186" t="s">
        <v>130</v>
      </c>
      <c r="E407" s="187" t="s">
        <v>648</v>
      </c>
      <c r="F407" s="188" t="s">
        <v>649</v>
      </c>
      <c r="G407" s="189" t="s">
        <v>439</v>
      </c>
      <c r="H407" s="190">
        <v>1</v>
      </c>
      <c r="I407" s="191"/>
      <c r="J407" s="192">
        <f t="shared" si="30"/>
        <v>0</v>
      </c>
      <c r="K407" s="188" t="s">
        <v>134</v>
      </c>
      <c r="L407" s="39"/>
      <c r="M407" s="193" t="s">
        <v>1</v>
      </c>
      <c r="N407" s="194" t="s">
        <v>46</v>
      </c>
      <c r="O407" s="71"/>
      <c r="P407" s="195">
        <f t="shared" si="31"/>
        <v>0</v>
      </c>
      <c r="Q407" s="195">
        <v>1.65E-3</v>
      </c>
      <c r="R407" s="195">
        <f t="shared" si="32"/>
        <v>1.65E-3</v>
      </c>
      <c r="S407" s="195">
        <v>0</v>
      </c>
      <c r="T407" s="196">
        <f t="shared" si="33"/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197" t="s">
        <v>135</v>
      </c>
      <c r="AT407" s="197" t="s">
        <v>130</v>
      </c>
      <c r="AU407" s="197" t="s">
        <v>90</v>
      </c>
      <c r="AY407" s="17" t="s">
        <v>128</v>
      </c>
      <c r="BE407" s="198">
        <f t="shared" si="34"/>
        <v>0</v>
      </c>
      <c r="BF407" s="198">
        <f t="shared" si="35"/>
        <v>0</v>
      </c>
      <c r="BG407" s="198">
        <f t="shared" si="36"/>
        <v>0</v>
      </c>
      <c r="BH407" s="198">
        <f t="shared" si="37"/>
        <v>0</v>
      </c>
      <c r="BI407" s="198">
        <f t="shared" si="38"/>
        <v>0</v>
      </c>
      <c r="BJ407" s="17" t="s">
        <v>88</v>
      </c>
      <c r="BK407" s="198">
        <f t="shared" si="39"/>
        <v>0</v>
      </c>
      <c r="BL407" s="17" t="s">
        <v>135</v>
      </c>
      <c r="BM407" s="197" t="s">
        <v>650</v>
      </c>
    </row>
    <row r="408" spans="1:65" s="2" customFormat="1" ht="24.2" customHeight="1" x14ac:dyDescent="0.2">
      <c r="A408" s="34"/>
      <c r="B408" s="35"/>
      <c r="C408" s="236" t="s">
        <v>651</v>
      </c>
      <c r="D408" s="236" t="s">
        <v>263</v>
      </c>
      <c r="E408" s="237" t="s">
        <v>652</v>
      </c>
      <c r="F408" s="238" t="s">
        <v>653</v>
      </c>
      <c r="G408" s="239" t="s">
        <v>439</v>
      </c>
      <c r="H408" s="240">
        <v>1</v>
      </c>
      <c r="I408" s="241"/>
      <c r="J408" s="242">
        <f t="shared" si="30"/>
        <v>0</v>
      </c>
      <c r="K408" s="238" t="s">
        <v>134</v>
      </c>
      <c r="L408" s="243"/>
      <c r="M408" s="244" t="s">
        <v>1</v>
      </c>
      <c r="N408" s="245" t="s">
        <v>46</v>
      </c>
      <c r="O408" s="71"/>
      <c r="P408" s="195">
        <f t="shared" si="31"/>
        <v>0</v>
      </c>
      <c r="Q408" s="195">
        <v>2.3E-2</v>
      </c>
      <c r="R408" s="195">
        <f t="shared" si="32"/>
        <v>2.3E-2</v>
      </c>
      <c r="S408" s="195">
        <v>0</v>
      </c>
      <c r="T408" s="196">
        <f t="shared" si="33"/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197" t="s">
        <v>177</v>
      </c>
      <c r="AT408" s="197" t="s">
        <v>263</v>
      </c>
      <c r="AU408" s="197" t="s">
        <v>90</v>
      </c>
      <c r="AY408" s="17" t="s">
        <v>128</v>
      </c>
      <c r="BE408" s="198">
        <f t="shared" si="34"/>
        <v>0</v>
      </c>
      <c r="BF408" s="198">
        <f t="shared" si="35"/>
        <v>0</v>
      </c>
      <c r="BG408" s="198">
        <f t="shared" si="36"/>
        <v>0</v>
      </c>
      <c r="BH408" s="198">
        <f t="shared" si="37"/>
        <v>0</v>
      </c>
      <c r="BI408" s="198">
        <f t="shared" si="38"/>
        <v>0</v>
      </c>
      <c r="BJ408" s="17" t="s">
        <v>88</v>
      </c>
      <c r="BK408" s="198">
        <f t="shared" si="39"/>
        <v>0</v>
      </c>
      <c r="BL408" s="17" t="s">
        <v>135</v>
      </c>
      <c r="BM408" s="197" t="s">
        <v>654</v>
      </c>
    </row>
    <row r="409" spans="1:65" s="2" customFormat="1" ht="24.2" customHeight="1" x14ac:dyDescent="0.2">
      <c r="A409" s="34"/>
      <c r="B409" s="35"/>
      <c r="C409" s="236" t="s">
        <v>655</v>
      </c>
      <c r="D409" s="236" t="s">
        <v>263</v>
      </c>
      <c r="E409" s="237" t="s">
        <v>656</v>
      </c>
      <c r="F409" s="238" t="s">
        <v>657</v>
      </c>
      <c r="G409" s="239" t="s">
        <v>439</v>
      </c>
      <c r="H409" s="240">
        <v>1</v>
      </c>
      <c r="I409" s="241"/>
      <c r="J409" s="242">
        <f t="shared" si="30"/>
        <v>0</v>
      </c>
      <c r="K409" s="238" t="s">
        <v>1</v>
      </c>
      <c r="L409" s="243"/>
      <c r="M409" s="244" t="s">
        <v>1</v>
      </c>
      <c r="N409" s="245" t="s">
        <v>46</v>
      </c>
      <c r="O409" s="71"/>
      <c r="P409" s="195">
        <f t="shared" si="31"/>
        <v>0</v>
      </c>
      <c r="Q409" s="195">
        <v>8.8000000000000005E-3</v>
      </c>
      <c r="R409" s="195">
        <f t="shared" si="32"/>
        <v>8.8000000000000005E-3</v>
      </c>
      <c r="S409" s="195">
        <v>0</v>
      </c>
      <c r="T409" s="196">
        <f t="shared" si="33"/>
        <v>0</v>
      </c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197" t="s">
        <v>177</v>
      </c>
      <c r="AT409" s="197" t="s">
        <v>263</v>
      </c>
      <c r="AU409" s="197" t="s">
        <v>90</v>
      </c>
      <c r="AY409" s="17" t="s">
        <v>128</v>
      </c>
      <c r="BE409" s="198">
        <f t="shared" si="34"/>
        <v>0</v>
      </c>
      <c r="BF409" s="198">
        <f t="shared" si="35"/>
        <v>0</v>
      </c>
      <c r="BG409" s="198">
        <f t="shared" si="36"/>
        <v>0</v>
      </c>
      <c r="BH409" s="198">
        <f t="shared" si="37"/>
        <v>0</v>
      </c>
      <c r="BI409" s="198">
        <f t="shared" si="38"/>
        <v>0</v>
      </c>
      <c r="BJ409" s="17" t="s">
        <v>88</v>
      </c>
      <c r="BK409" s="198">
        <f t="shared" si="39"/>
        <v>0</v>
      </c>
      <c r="BL409" s="17" t="s">
        <v>135</v>
      </c>
      <c r="BM409" s="197" t="s">
        <v>658</v>
      </c>
    </row>
    <row r="410" spans="1:65" s="2" customFormat="1" ht="44.25" customHeight="1" x14ac:dyDescent="0.2">
      <c r="A410" s="34"/>
      <c r="B410" s="35"/>
      <c r="C410" s="186" t="s">
        <v>659</v>
      </c>
      <c r="D410" s="186" t="s">
        <v>130</v>
      </c>
      <c r="E410" s="187" t="s">
        <v>660</v>
      </c>
      <c r="F410" s="188" t="s">
        <v>661</v>
      </c>
      <c r="G410" s="189" t="s">
        <v>439</v>
      </c>
      <c r="H410" s="190">
        <v>1</v>
      </c>
      <c r="I410" s="191"/>
      <c r="J410" s="192">
        <f t="shared" si="30"/>
        <v>0</v>
      </c>
      <c r="K410" s="188" t="s">
        <v>134</v>
      </c>
      <c r="L410" s="39"/>
      <c r="M410" s="193" t="s">
        <v>1</v>
      </c>
      <c r="N410" s="194" t="s">
        <v>46</v>
      </c>
      <c r="O410" s="71"/>
      <c r="P410" s="195">
        <f t="shared" si="31"/>
        <v>0</v>
      </c>
      <c r="Q410" s="195">
        <v>2.96E-3</v>
      </c>
      <c r="R410" s="195">
        <f t="shared" si="32"/>
        <v>2.96E-3</v>
      </c>
      <c r="S410" s="195">
        <v>0</v>
      </c>
      <c r="T410" s="196">
        <f t="shared" si="33"/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197" t="s">
        <v>135</v>
      </c>
      <c r="AT410" s="197" t="s">
        <v>130</v>
      </c>
      <c r="AU410" s="197" t="s">
        <v>90</v>
      </c>
      <c r="AY410" s="17" t="s">
        <v>128</v>
      </c>
      <c r="BE410" s="198">
        <f t="shared" si="34"/>
        <v>0</v>
      </c>
      <c r="BF410" s="198">
        <f t="shared" si="35"/>
        <v>0</v>
      </c>
      <c r="BG410" s="198">
        <f t="shared" si="36"/>
        <v>0</v>
      </c>
      <c r="BH410" s="198">
        <f t="shared" si="37"/>
        <v>0</v>
      </c>
      <c r="BI410" s="198">
        <f t="shared" si="38"/>
        <v>0</v>
      </c>
      <c r="BJ410" s="17" t="s">
        <v>88</v>
      </c>
      <c r="BK410" s="198">
        <f t="shared" si="39"/>
        <v>0</v>
      </c>
      <c r="BL410" s="17" t="s">
        <v>135</v>
      </c>
      <c r="BM410" s="197" t="s">
        <v>662</v>
      </c>
    </row>
    <row r="411" spans="1:65" s="2" customFormat="1" ht="24.2" customHeight="1" x14ac:dyDescent="0.2">
      <c r="A411" s="34"/>
      <c r="B411" s="35"/>
      <c r="C411" s="236" t="s">
        <v>663</v>
      </c>
      <c r="D411" s="236" t="s">
        <v>263</v>
      </c>
      <c r="E411" s="237" t="s">
        <v>664</v>
      </c>
      <c r="F411" s="238" t="s">
        <v>665</v>
      </c>
      <c r="G411" s="239" t="s">
        <v>439</v>
      </c>
      <c r="H411" s="240">
        <v>1</v>
      </c>
      <c r="I411" s="241"/>
      <c r="J411" s="242">
        <f t="shared" si="30"/>
        <v>0</v>
      </c>
      <c r="K411" s="238" t="s">
        <v>134</v>
      </c>
      <c r="L411" s="243"/>
      <c r="M411" s="244" t="s">
        <v>1</v>
      </c>
      <c r="N411" s="245" t="s">
        <v>46</v>
      </c>
      <c r="O411" s="71"/>
      <c r="P411" s="195">
        <f t="shared" si="31"/>
        <v>0</v>
      </c>
      <c r="Q411" s="195">
        <v>4.5999999999999999E-2</v>
      </c>
      <c r="R411" s="195">
        <f t="shared" si="32"/>
        <v>4.5999999999999999E-2</v>
      </c>
      <c r="S411" s="195">
        <v>0</v>
      </c>
      <c r="T411" s="196">
        <f t="shared" si="33"/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197" t="s">
        <v>177</v>
      </c>
      <c r="AT411" s="197" t="s">
        <v>263</v>
      </c>
      <c r="AU411" s="197" t="s">
        <v>90</v>
      </c>
      <c r="AY411" s="17" t="s">
        <v>128</v>
      </c>
      <c r="BE411" s="198">
        <f t="shared" si="34"/>
        <v>0</v>
      </c>
      <c r="BF411" s="198">
        <f t="shared" si="35"/>
        <v>0</v>
      </c>
      <c r="BG411" s="198">
        <f t="shared" si="36"/>
        <v>0</v>
      </c>
      <c r="BH411" s="198">
        <f t="shared" si="37"/>
        <v>0</v>
      </c>
      <c r="BI411" s="198">
        <f t="shared" si="38"/>
        <v>0</v>
      </c>
      <c r="BJ411" s="17" t="s">
        <v>88</v>
      </c>
      <c r="BK411" s="198">
        <f t="shared" si="39"/>
        <v>0</v>
      </c>
      <c r="BL411" s="17" t="s">
        <v>135</v>
      </c>
      <c r="BM411" s="197" t="s">
        <v>666</v>
      </c>
    </row>
    <row r="412" spans="1:65" s="2" customFormat="1" ht="24.2" customHeight="1" x14ac:dyDescent="0.2">
      <c r="A412" s="34"/>
      <c r="B412" s="35"/>
      <c r="C412" s="236" t="s">
        <v>667</v>
      </c>
      <c r="D412" s="236" t="s">
        <v>263</v>
      </c>
      <c r="E412" s="237" t="s">
        <v>668</v>
      </c>
      <c r="F412" s="238" t="s">
        <v>669</v>
      </c>
      <c r="G412" s="239" t="s">
        <v>439</v>
      </c>
      <c r="H412" s="240">
        <v>1</v>
      </c>
      <c r="I412" s="241"/>
      <c r="J412" s="242">
        <f t="shared" si="30"/>
        <v>0</v>
      </c>
      <c r="K412" s="238" t="s">
        <v>1</v>
      </c>
      <c r="L412" s="243"/>
      <c r="M412" s="244" t="s">
        <v>1</v>
      </c>
      <c r="N412" s="245" t="s">
        <v>46</v>
      </c>
      <c r="O412" s="71"/>
      <c r="P412" s="195">
        <f t="shared" si="31"/>
        <v>0</v>
      </c>
      <c r="Q412" s="195">
        <v>6.5399999999999998E-3</v>
      </c>
      <c r="R412" s="195">
        <f t="shared" si="32"/>
        <v>6.5399999999999998E-3</v>
      </c>
      <c r="S412" s="195">
        <v>0</v>
      </c>
      <c r="T412" s="196">
        <f t="shared" si="33"/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197" t="s">
        <v>177</v>
      </c>
      <c r="AT412" s="197" t="s">
        <v>263</v>
      </c>
      <c r="AU412" s="197" t="s">
        <v>90</v>
      </c>
      <c r="AY412" s="17" t="s">
        <v>128</v>
      </c>
      <c r="BE412" s="198">
        <f t="shared" si="34"/>
        <v>0</v>
      </c>
      <c r="BF412" s="198">
        <f t="shared" si="35"/>
        <v>0</v>
      </c>
      <c r="BG412" s="198">
        <f t="shared" si="36"/>
        <v>0</v>
      </c>
      <c r="BH412" s="198">
        <f t="shared" si="37"/>
        <v>0</v>
      </c>
      <c r="BI412" s="198">
        <f t="shared" si="38"/>
        <v>0</v>
      </c>
      <c r="BJ412" s="17" t="s">
        <v>88</v>
      </c>
      <c r="BK412" s="198">
        <f t="shared" si="39"/>
        <v>0</v>
      </c>
      <c r="BL412" s="17" t="s">
        <v>135</v>
      </c>
      <c r="BM412" s="197" t="s">
        <v>670</v>
      </c>
    </row>
    <row r="413" spans="1:65" s="2" customFormat="1" ht="44.25" customHeight="1" x14ac:dyDescent="0.2">
      <c r="A413" s="34"/>
      <c r="B413" s="35"/>
      <c r="C413" s="186" t="s">
        <v>671</v>
      </c>
      <c r="D413" s="186" t="s">
        <v>130</v>
      </c>
      <c r="E413" s="187" t="s">
        <v>672</v>
      </c>
      <c r="F413" s="188" t="s">
        <v>673</v>
      </c>
      <c r="G413" s="189" t="s">
        <v>439</v>
      </c>
      <c r="H413" s="190">
        <v>1</v>
      </c>
      <c r="I413" s="191"/>
      <c r="J413" s="192">
        <f t="shared" si="30"/>
        <v>0</v>
      </c>
      <c r="K413" s="188" t="s">
        <v>134</v>
      </c>
      <c r="L413" s="39"/>
      <c r="M413" s="193" t="s">
        <v>1</v>
      </c>
      <c r="N413" s="194" t="s">
        <v>46</v>
      </c>
      <c r="O413" s="71"/>
      <c r="P413" s="195">
        <f t="shared" si="31"/>
        <v>0</v>
      </c>
      <c r="Q413" s="195">
        <v>0</v>
      </c>
      <c r="R413" s="195">
        <f t="shared" si="32"/>
        <v>0</v>
      </c>
      <c r="S413" s="195">
        <v>0</v>
      </c>
      <c r="T413" s="196">
        <f t="shared" si="33"/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197" t="s">
        <v>135</v>
      </c>
      <c r="AT413" s="197" t="s">
        <v>130</v>
      </c>
      <c r="AU413" s="197" t="s">
        <v>90</v>
      </c>
      <c r="AY413" s="17" t="s">
        <v>128</v>
      </c>
      <c r="BE413" s="198">
        <f t="shared" si="34"/>
        <v>0</v>
      </c>
      <c r="BF413" s="198">
        <f t="shared" si="35"/>
        <v>0</v>
      </c>
      <c r="BG413" s="198">
        <f t="shared" si="36"/>
        <v>0</v>
      </c>
      <c r="BH413" s="198">
        <f t="shared" si="37"/>
        <v>0</v>
      </c>
      <c r="BI413" s="198">
        <f t="shared" si="38"/>
        <v>0</v>
      </c>
      <c r="BJ413" s="17" t="s">
        <v>88</v>
      </c>
      <c r="BK413" s="198">
        <f t="shared" si="39"/>
        <v>0</v>
      </c>
      <c r="BL413" s="17" t="s">
        <v>135</v>
      </c>
      <c r="BM413" s="197" t="s">
        <v>674</v>
      </c>
    </row>
    <row r="414" spans="1:65" s="2" customFormat="1" ht="16.5" customHeight="1" x14ac:dyDescent="0.2">
      <c r="A414" s="34"/>
      <c r="B414" s="35"/>
      <c r="C414" s="236" t="s">
        <v>675</v>
      </c>
      <c r="D414" s="236" t="s">
        <v>263</v>
      </c>
      <c r="E414" s="237" t="s">
        <v>676</v>
      </c>
      <c r="F414" s="238" t="s">
        <v>677</v>
      </c>
      <c r="G414" s="239" t="s">
        <v>439</v>
      </c>
      <c r="H414" s="240">
        <v>1</v>
      </c>
      <c r="I414" s="241"/>
      <c r="J414" s="242">
        <f t="shared" si="30"/>
        <v>0</v>
      </c>
      <c r="K414" s="238" t="s">
        <v>1</v>
      </c>
      <c r="L414" s="243"/>
      <c r="M414" s="244" t="s">
        <v>1</v>
      </c>
      <c r="N414" s="245" t="s">
        <v>46</v>
      </c>
      <c r="O414" s="71"/>
      <c r="P414" s="195">
        <f t="shared" si="31"/>
        <v>0</v>
      </c>
      <c r="Q414" s="195">
        <v>2.0999999999999999E-3</v>
      </c>
      <c r="R414" s="195">
        <f t="shared" si="32"/>
        <v>2.0999999999999999E-3</v>
      </c>
      <c r="S414" s="195">
        <v>0</v>
      </c>
      <c r="T414" s="196">
        <f t="shared" si="33"/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197" t="s">
        <v>177</v>
      </c>
      <c r="AT414" s="197" t="s">
        <v>263</v>
      </c>
      <c r="AU414" s="197" t="s">
        <v>90</v>
      </c>
      <c r="AY414" s="17" t="s">
        <v>128</v>
      </c>
      <c r="BE414" s="198">
        <f t="shared" si="34"/>
        <v>0</v>
      </c>
      <c r="BF414" s="198">
        <f t="shared" si="35"/>
        <v>0</v>
      </c>
      <c r="BG414" s="198">
        <f t="shared" si="36"/>
        <v>0</v>
      </c>
      <c r="BH414" s="198">
        <f t="shared" si="37"/>
        <v>0</v>
      </c>
      <c r="BI414" s="198">
        <f t="shared" si="38"/>
        <v>0</v>
      </c>
      <c r="BJ414" s="17" t="s">
        <v>88</v>
      </c>
      <c r="BK414" s="198">
        <f t="shared" si="39"/>
        <v>0</v>
      </c>
      <c r="BL414" s="17" t="s">
        <v>135</v>
      </c>
      <c r="BM414" s="197" t="s">
        <v>678</v>
      </c>
    </row>
    <row r="415" spans="1:65" s="2" customFormat="1" ht="21.75" customHeight="1" x14ac:dyDescent="0.2">
      <c r="A415" s="34"/>
      <c r="B415" s="35"/>
      <c r="C415" s="186" t="s">
        <v>679</v>
      </c>
      <c r="D415" s="186" t="s">
        <v>130</v>
      </c>
      <c r="E415" s="187" t="s">
        <v>680</v>
      </c>
      <c r="F415" s="188" t="s">
        <v>681</v>
      </c>
      <c r="G415" s="189" t="s">
        <v>222</v>
      </c>
      <c r="H415" s="190">
        <v>431.1</v>
      </c>
      <c r="I415" s="191"/>
      <c r="J415" s="192">
        <f t="shared" si="30"/>
        <v>0</v>
      </c>
      <c r="K415" s="188" t="s">
        <v>134</v>
      </c>
      <c r="L415" s="39"/>
      <c r="M415" s="193" t="s">
        <v>1</v>
      </c>
      <c r="N415" s="194" t="s">
        <v>46</v>
      </c>
      <c r="O415" s="71"/>
      <c r="P415" s="195">
        <f t="shared" si="31"/>
        <v>0</v>
      </c>
      <c r="Q415" s="195">
        <v>0</v>
      </c>
      <c r="R415" s="195">
        <f t="shared" si="32"/>
        <v>0</v>
      </c>
      <c r="S415" s="195">
        <v>0</v>
      </c>
      <c r="T415" s="196">
        <f t="shared" si="33"/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197" t="s">
        <v>135</v>
      </c>
      <c r="AT415" s="197" t="s">
        <v>130</v>
      </c>
      <c r="AU415" s="197" t="s">
        <v>90</v>
      </c>
      <c r="AY415" s="17" t="s">
        <v>128</v>
      </c>
      <c r="BE415" s="198">
        <f t="shared" si="34"/>
        <v>0</v>
      </c>
      <c r="BF415" s="198">
        <f t="shared" si="35"/>
        <v>0</v>
      </c>
      <c r="BG415" s="198">
        <f t="shared" si="36"/>
        <v>0</v>
      </c>
      <c r="BH415" s="198">
        <f t="shared" si="37"/>
        <v>0</v>
      </c>
      <c r="BI415" s="198">
        <f t="shared" si="38"/>
        <v>0</v>
      </c>
      <c r="BJ415" s="17" t="s">
        <v>88</v>
      </c>
      <c r="BK415" s="198">
        <f t="shared" si="39"/>
        <v>0</v>
      </c>
      <c r="BL415" s="17" t="s">
        <v>135</v>
      </c>
      <c r="BM415" s="197" t="s">
        <v>682</v>
      </c>
    </row>
    <row r="416" spans="1:65" s="2" customFormat="1" ht="24.2" customHeight="1" x14ac:dyDescent="0.2">
      <c r="A416" s="34"/>
      <c r="B416" s="35"/>
      <c r="C416" s="186" t="s">
        <v>683</v>
      </c>
      <c r="D416" s="186" t="s">
        <v>130</v>
      </c>
      <c r="E416" s="187" t="s">
        <v>684</v>
      </c>
      <c r="F416" s="188" t="s">
        <v>685</v>
      </c>
      <c r="G416" s="189" t="s">
        <v>222</v>
      </c>
      <c r="H416" s="190">
        <v>431.1</v>
      </c>
      <c r="I416" s="191"/>
      <c r="J416" s="192">
        <f t="shared" si="30"/>
        <v>0</v>
      </c>
      <c r="K416" s="188" t="s">
        <v>134</v>
      </c>
      <c r="L416" s="39"/>
      <c r="M416" s="193" t="s">
        <v>1</v>
      </c>
      <c r="N416" s="194" t="s">
        <v>46</v>
      </c>
      <c r="O416" s="71"/>
      <c r="P416" s="195">
        <f t="shared" si="31"/>
        <v>0</v>
      </c>
      <c r="Q416" s="195">
        <v>0</v>
      </c>
      <c r="R416" s="195">
        <f t="shared" si="32"/>
        <v>0</v>
      </c>
      <c r="S416" s="195">
        <v>0</v>
      </c>
      <c r="T416" s="196">
        <f t="shared" si="33"/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197" t="s">
        <v>135</v>
      </c>
      <c r="AT416" s="197" t="s">
        <v>130</v>
      </c>
      <c r="AU416" s="197" t="s">
        <v>90</v>
      </c>
      <c r="AY416" s="17" t="s">
        <v>128</v>
      </c>
      <c r="BE416" s="198">
        <f t="shared" si="34"/>
        <v>0</v>
      </c>
      <c r="BF416" s="198">
        <f t="shared" si="35"/>
        <v>0</v>
      </c>
      <c r="BG416" s="198">
        <f t="shared" si="36"/>
        <v>0</v>
      </c>
      <c r="BH416" s="198">
        <f t="shared" si="37"/>
        <v>0</v>
      </c>
      <c r="BI416" s="198">
        <f t="shared" si="38"/>
        <v>0</v>
      </c>
      <c r="BJ416" s="17" t="s">
        <v>88</v>
      </c>
      <c r="BK416" s="198">
        <f t="shared" si="39"/>
        <v>0</v>
      </c>
      <c r="BL416" s="17" t="s">
        <v>135</v>
      </c>
      <c r="BM416" s="197" t="s">
        <v>686</v>
      </c>
    </row>
    <row r="417" spans="1:65" s="2" customFormat="1" ht="16.5" customHeight="1" x14ac:dyDescent="0.2">
      <c r="A417" s="34"/>
      <c r="B417" s="35"/>
      <c r="C417" s="186" t="s">
        <v>687</v>
      </c>
      <c r="D417" s="186" t="s">
        <v>130</v>
      </c>
      <c r="E417" s="187" t="s">
        <v>688</v>
      </c>
      <c r="F417" s="188" t="s">
        <v>689</v>
      </c>
      <c r="G417" s="189" t="s">
        <v>439</v>
      </c>
      <c r="H417" s="190">
        <v>4</v>
      </c>
      <c r="I417" s="191"/>
      <c r="J417" s="192">
        <f t="shared" si="30"/>
        <v>0</v>
      </c>
      <c r="K417" s="188" t="s">
        <v>134</v>
      </c>
      <c r="L417" s="39"/>
      <c r="M417" s="193" t="s">
        <v>1</v>
      </c>
      <c r="N417" s="194" t="s">
        <v>46</v>
      </c>
      <c r="O417" s="71"/>
      <c r="P417" s="195">
        <f t="shared" si="31"/>
        <v>0</v>
      </c>
      <c r="Q417" s="195">
        <v>0.12303</v>
      </c>
      <c r="R417" s="195">
        <f t="shared" si="32"/>
        <v>0.49212</v>
      </c>
      <c r="S417" s="195">
        <v>0</v>
      </c>
      <c r="T417" s="196">
        <f t="shared" si="33"/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197" t="s">
        <v>135</v>
      </c>
      <c r="AT417" s="197" t="s">
        <v>130</v>
      </c>
      <c r="AU417" s="197" t="s">
        <v>90</v>
      </c>
      <c r="AY417" s="17" t="s">
        <v>128</v>
      </c>
      <c r="BE417" s="198">
        <f t="shared" si="34"/>
        <v>0</v>
      </c>
      <c r="BF417" s="198">
        <f t="shared" si="35"/>
        <v>0</v>
      </c>
      <c r="BG417" s="198">
        <f t="shared" si="36"/>
        <v>0</v>
      </c>
      <c r="BH417" s="198">
        <f t="shared" si="37"/>
        <v>0</v>
      </c>
      <c r="BI417" s="198">
        <f t="shared" si="38"/>
        <v>0</v>
      </c>
      <c r="BJ417" s="17" t="s">
        <v>88</v>
      </c>
      <c r="BK417" s="198">
        <f t="shared" si="39"/>
        <v>0</v>
      </c>
      <c r="BL417" s="17" t="s">
        <v>135</v>
      </c>
      <c r="BM417" s="197" t="s">
        <v>690</v>
      </c>
    </row>
    <row r="418" spans="1:65" s="14" customFormat="1" x14ac:dyDescent="0.2">
      <c r="B418" s="214"/>
      <c r="C418" s="215"/>
      <c r="D418" s="199" t="s">
        <v>139</v>
      </c>
      <c r="E418" s="216" t="s">
        <v>1</v>
      </c>
      <c r="F418" s="217" t="s">
        <v>691</v>
      </c>
      <c r="G418" s="215"/>
      <c r="H418" s="218">
        <v>4</v>
      </c>
      <c r="I418" s="219"/>
      <c r="J418" s="215"/>
      <c r="K418" s="215"/>
      <c r="L418" s="220"/>
      <c r="M418" s="221"/>
      <c r="N418" s="222"/>
      <c r="O418" s="222"/>
      <c r="P418" s="222"/>
      <c r="Q418" s="222"/>
      <c r="R418" s="222"/>
      <c r="S418" s="222"/>
      <c r="T418" s="223"/>
      <c r="AT418" s="224" t="s">
        <v>139</v>
      </c>
      <c r="AU418" s="224" t="s">
        <v>90</v>
      </c>
      <c r="AV418" s="14" t="s">
        <v>90</v>
      </c>
      <c r="AW418" s="14" t="s">
        <v>36</v>
      </c>
      <c r="AX418" s="14" t="s">
        <v>88</v>
      </c>
      <c r="AY418" s="224" t="s">
        <v>128</v>
      </c>
    </row>
    <row r="419" spans="1:65" s="2" customFormat="1" ht="24.2" customHeight="1" x14ac:dyDescent="0.2">
      <c r="A419" s="34"/>
      <c r="B419" s="35"/>
      <c r="C419" s="236" t="s">
        <v>692</v>
      </c>
      <c r="D419" s="236" t="s">
        <v>263</v>
      </c>
      <c r="E419" s="237" t="s">
        <v>693</v>
      </c>
      <c r="F419" s="238" t="s">
        <v>694</v>
      </c>
      <c r="G419" s="239" t="s">
        <v>439</v>
      </c>
      <c r="H419" s="240">
        <v>4</v>
      </c>
      <c r="I419" s="241"/>
      <c r="J419" s="242">
        <f t="shared" ref="J419:J425" si="40">ROUND(I419*H419,2)</f>
        <v>0</v>
      </c>
      <c r="K419" s="238" t="s">
        <v>1</v>
      </c>
      <c r="L419" s="243"/>
      <c r="M419" s="244" t="s">
        <v>1</v>
      </c>
      <c r="N419" s="245" t="s">
        <v>46</v>
      </c>
      <c r="O419" s="71"/>
      <c r="P419" s="195">
        <f t="shared" ref="P419:P425" si="41">O419*H419</f>
        <v>0</v>
      </c>
      <c r="Q419" s="195">
        <v>1.3299999999999999E-2</v>
      </c>
      <c r="R419" s="195">
        <f t="shared" ref="R419:R425" si="42">Q419*H419</f>
        <v>5.3199999999999997E-2</v>
      </c>
      <c r="S419" s="195">
        <v>0</v>
      </c>
      <c r="T419" s="196">
        <f t="shared" ref="T419:T425" si="43"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197" t="s">
        <v>177</v>
      </c>
      <c r="AT419" s="197" t="s">
        <v>263</v>
      </c>
      <c r="AU419" s="197" t="s">
        <v>90</v>
      </c>
      <c r="AY419" s="17" t="s">
        <v>128</v>
      </c>
      <c r="BE419" s="198">
        <f t="shared" ref="BE419:BE425" si="44">IF(N419="základní",J419,0)</f>
        <v>0</v>
      </c>
      <c r="BF419" s="198">
        <f t="shared" ref="BF419:BF425" si="45">IF(N419="snížená",J419,0)</f>
        <v>0</v>
      </c>
      <c r="BG419" s="198">
        <f t="shared" ref="BG419:BG425" si="46">IF(N419="zákl. přenesená",J419,0)</f>
        <v>0</v>
      </c>
      <c r="BH419" s="198">
        <f t="shared" ref="BH419:BH425" si="47">IF(N419="sníž. přenesená",J419,0)</f>
        <v>0</v>
      </c>
      <c r="BI419" s="198">
        <f t="shared" ref="BI419:BI425" si="48">IF(N419="nulová",J419,0)</f>
        <v>0</v>
      </c>
      <c r="BJ419" s="17" t="s">
        <v>88</v>
      </c>
      <c r="BK419" s="198">
        <f t="shared" ref="BK419:BK425" si="49">ROUND(I419*H419,2)</f>
        <v>0</v>
      </c>
      <c r="BL419" s="17" t="s">
        <v>135</v>
      </c>
      <c r="BM419" s="197" t="s">
        <v>695</v>
      </c>
    </row>
    <row r="420" spans="1:65" s="2" customFormat="1" ht="16.5" customHeight="1" x14ac:dyDescent="0.2">
      <c r="A420" s="34"/>
      <c r="B420" s="35"/>
      <c r="C420" s="186" t="s">
        <v>696</v>
      </c>
      <c r="D420" s="186" t="s">
        <v>130</v>
      </c>
      <c r="E420" s="187" t="s">
        <v>697</v>
      </c>
      <c r="F420" s="188" t="s">
        <v>698</v>
      </c>
      <c r="G420" s="189" t="s">
        <v>439</v>
      </c>
      <c r="H420" s="190">
        <v>3</v>
      </c>
      <c r="I420" s="191"/>
      <c r="J420" s="192">
        <f t="shared" si="40"/>
        <v>0</v>
      </c>
      <c r="K420" s="188" t="s">
        <v>134</v>
      </c>
      <c r="L420" s="39"/>
      <c r="M420" s="193" t="s">
        <v>1</v>
      </c>
      <c r="N420" s="194" t="s">
        <v>46</v>
      </c>
      <c r="O420" s="71"/>
      <c r="P420" s="195">
        <f t="shared" si="41"/>
        <v>0</v>
      </c>
      <c r="Q420" s="195">
        <v>0.32906000000000002</v>
      </c>
      <c r="R420" s="195">
        <f t="shared" si="42"/>
        <v>0.98718000000000006</v>
      </c>
      <c r="S420" s="195">
        <v>0</v>
      </c>
      <c r="T420" s="196">
        <f t="shared" si="43"/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197" t="s">
        <v>135</v>
      </c>
      <c r="AT420" s="197" t="s">
        <v>130</v>
      </c>
      <c r="AU420" s="197" t="s">
        <v>90</v>
      </c>
      <c r="AY420" s="17" t="s">
        <v>128</v>
      </c>
      <c r="BE420" s="198">
        <f t="shared" si="44"/>
        <v>0</v>
      </c>
      <c r="BF420" s="198">
        <f t="shared" si="45"/>
        <v>0</v>
      </c>
      <c r="BG420" s="198">
        <f t="shared" si="46"/>
        <v>0</v>
      </c>
      <c r="BH420" s="198">
        <f t="shared" si="47"/>
        <v>0</v>
      </c>
      <c r="BI420" s="198">
        <f t="shared" si="48"/>
        <v>0</v>
      </c>
      <c r="BJ420" s="17" t="s">
        <v>88</v>
      </c>
      <c r="BK420" s="198">
        <f t="shared" si="49"/>
        <v>0</v>
      </c>
      <c r="BL420" s="17" t="s">
        <v>135</v>
      </c>
      <c r="BM420" s="197" t="s">
        <v>699</v>
      </c>
    </row>
    <row r="421" spans="1:65" s="2" customFormat="1" ht="16.5" customHeight="1" x14ac:dyDescent="0.2">
      <c r="A421" s="34"/>
      <c r="B421" s="35"/>
      <c r="C421" s="236" t="s">
        <v>700</v>
      </c>
      <c r="D421" s="236" t="s">
        <v>263</v>
      </c>
      <c r="E421" s="237" t="s">
        <v>701</v>
      </c>
      <c r="F421" s="238" t="s">
        <v>702</v>
      </c>
      <c r="G421" s="239" t="s">
        <v>439</v>
      </c>
      <c r="H421" s="240">
        <v>2</v>
      </c>
      <c r="I421" s="241"/>
      <c r="J421" s="242">
        <f t="shared" si="40"/>
        <v>0</v>
      </c>
      <c r="K421" s="238" t="s">
        <v>1</v>
      </c>
      <c r="L421" s="243"/>
      <c r="M421" s="244" t="s">
        <v>1</v>
      </c>
      <c r="N421" s="245" t="s">
        <v>46</v>
      </c>
      <c r="O421" s="71"/>
      <c r="P421" s="195">
        <f t="shared" si="41"/>
        <v>0</v>
      </c>
      <c r="Q421" s="195">
        <v>2.9499999999999998E-2</v>
      </c>
      <c r="R421" s="195">
        <f t="shared" si="42"/>
        <v>5.8999999999999997E-2</v>
      </c>
      <c r="S421" s="195">
        <v>0</v>
      </c>
      <c r="T421" s="196">
        <f t="shared" si="43"/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197" t="s">
        <v>177</v>
      </c>
      <c r="AT421" s="197" t="s">
        <v>263</v>
      </c>
      <c r="AU421" s="197" t="s">
        <v>90</v>
      </c>
      <c r="AY421" s="17" t="s">
        <v>128</v>
      </c>
      <c r="BE421" s="198">
        <f t="shared" si="44"/>
        <v>0</v>
      </c>
      <c r="BF421" s="198">
        <f t="shared" si="45"/>
        <v>0</v>
      </c>
      <c r="BG421" s="198">
        <f t="shared" si="46"/>
        <v>0</v>
      </c>
      <c r="BH421" s="198">
        <f t="shared" si="47"/>
        <v>0</v>
      </c>
      <c r="BI421" s="198">
        <f t="shared" si="48"/>
        <v>0</v>
      </c>
      <c r="BJ421" s="17" t="s">
        <v>88</v>
      </c>
      <c r="BK421" s="198">
        <f t="shared" si="49"/>
        <v>0</v>
      </c>
      <c r="BL421" s="17" t="s">
        <v>135</v>
      </c>
      <c r="BM421" s="197" t="s">
        <v>703</v>
      </c>
    </row>
    <row r="422" spans="1:65" s="2" customFormat="1" ht="24.2" customHeight="1" x14ac:dyDescent="0.2">
      <c r="A422" s="34"/>
      <c r="B422" s="35"/>
      <c r="C422" s="236" t="s">
        <v>704</v>
      </c>
      <c r="D422" s="236" t="s">
        <v>263</v>
      </c>
      <c r="E422" s="237" t="s">
        <v>705</v>
      </c>
      <c r="F422" s="238" t="s">
        <v>706</v>
      </c>
      <c r="G422" s="239" t="s">
        <v>439</v>
      </c>
      <c r="H422" s="240">
        <v>1</v>
      </c>
      <c r="I422" s="241"/>
      <c r="J422" s="242">
        <f t="shared" si="40"/>
        <v>0</v>
      </c>
      <c r="K422" s="238" t="s">
        <v>1</v>
      </c>
      <c r="L422" s="243"/>
      <c r="M422" s="244" t="s">
        <v>1</v>
      </c>
      <c r="N422" s="245" t="s">
        <v>46</v>
      </c>
      <c r="O422" s="71"/>
      <c r="P422" s="195">
        <f t="shared" si="41"/>
        <v>0</v>
      </c>
      <c r="Q422" s="195">
        <v>0.02</v>
      </c>
      <c r="R422" s="195">
        <f t="shared" si="42"/>
        <v>0.02</v>
      </c>
      <c r="S422" s="195">
        <v>0</v>
      </c>
      <c r="T422" s="196">
        <f t="shared" si="43"/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197" t="s">
        <v>177</v>
      </c>
      <c r="AT422" s="197" t="s">
        <v>263</v>
      </c>
      <c r="AU422" s="197" t="s">
        <v>90</v>
      </c>
      <c r="AY422" s="17" t="s">
        <v>128</v>
      </c>
      <c r="BE422" s="198">
        <f t="shared" si="44"/>
        <v>0</v>
      </c>
      <c r="BF422" s="198">
        <f t="shared" si="45"/>
        <v>0</v>
      </c>
      <c r="BG422" s="198">
        <f t="shared" si="46"/>
        <v>0</v>
      </c>
      <c r="BH422" s="198">
        <f t="shared" si="47"/>
        <v>0</v>
      </c>
      <c r="BI422" s="198">
        <f t="shared" si="48"/>
        <v>0</v>
      </c>
      <c r="BJ422" s="17" t="s">
        <v>88</v>
      </c>
      <c r="BK422" s="198">
        <f t="shared" si="49"/>
        <v>0</v>
      </c>
      <c r="BL422" s="17" t="s">
        <v>135</v>
      </c>
      <c r="BM422" s="197" t="s">
        <v>707</v>
      </c>
    </row>
    <row r="423" spans="1:65" s="2" customFormat="1" ht="16.5" customHeight="1" x14ac:dyDescent="0.2">
      <c r="A423" s="34"/>
      <c r="B423" s="35"/>
      <c r="C423" s="186" t="s">
        <v>708</v>
      </c>
      <c r="D423" s="186" t="s">
        <v>130</v>
      </c>
      <c r="E423" s="187" t="s">
        <v>709</v>
      </c>
      <c r="F423" s="188" t="s">
        <v>710</v>
      </c>
      <c r="G423" s="189" t="s">
        <v>222</v>
      </c>
      <c r="H423" s="190">
        <v>431.1</v>
      </c>
      <c r="I423" s="191"/>
      <c r="J423" s="192">
        <f t="shared" si="40"/>
        <v>0</v>
      </c>
      <c r="K423" s="188" t="s">
        <v>134</v>
      </c>
      <c r="L423" s="39"/>
      <c r="M423" s="193" t="s">
        <v>1</v>
      </c>
      <c r="N423" s="194" t="s">
        <v>46</v>
      </c>
      <c r="O423" s="71"/>
      <c r="P423" s="195">
        <f t="shared" si="41"/>
        <v>0</v>
      </c>
      <c r="Q423" s="195">
        <v>1.9000000000000001E-4</v>
      </c>
      <c r="R423" s="195">
        <f t="shared" si="42"/>
        <v>8.190900000000001E-2</v>
      </c>
      <c r="S423" s="195">
        <v>0</v>
      </c>
      <c r="T423" s="196">
        <f t="shared" si="43"/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197" t="s">
        <v>135</v>
      </c>
      <c r="AT423" s="197" t="s">
        <v>130</v>
      </c>
      <c r="AU423" s="197" t="s">
        <v>90</v>
      </c>
      <c r="AY423" s="17" t="s">
        <v>128</v>
      </c>
      <c r="BE423" s="198">
        <f t="shared" si="44"/>
        <v>0</v>
      </c>
      <c r="BF423" s="198">
        <f t="shared" si="45"/>
        <v>0</v>
      </c>
      <c r="BG423" s="198">
        <f t="shared" si="46"/>
        <v>0</v>
      </c>
      <c r="BH423" s="198">
        <f t="shared" si="47"/>
        <v>0</v>
      </c>
      <c r="BI423" s="198">
        <f t="shared" si="48"/>
        <v>0</v>
      </c>
      <c r="BJ423" s="17" t="s">
        <v>88</v>
      </c>
      <c r="BK423" s="198">
        <f t="shared" si="49"/>
        <v>0</v>
      </c>
      <c r="BL423" s="17" t="s">
        <v>135</v>
      </c>
      <c r="BM423" s="197" t="s">
        <v>711</v>
      </c>
    </row>
    <row r="424" spans="1:65" s="2" customFormat="1" ht="21.75" customHeight="1" x14ac:dyDescent="0.2">
      <c r="A424" s="34"/>
      <c r="B424" s="35"/>
      <c r="C424" s="186" t="s">
        <v>712</v>
      </c>
      <c r="D424" s="186" t="s">
        <v>130</v>
      </c>
      <c r="E424" s="187" t="s">
        <v>713</v>
      </c>
      <c r="F424" s="188" t="s">
        <v>714</v>
      </c>
      <c r="G424" s="189" t="s">
        <v>222</v>
      </c>
      <c r="H424" s="190">
        <v>431.1</v>
      </c>
      <c r="I424" s="191"/>
      <c r="J424" s="192">
        <f t="shared" si="40"/>
        <v>0</v>
      </c>
      <c r="K424" s="188" t="s">
        <v>134</v>
      </c>
      <c r="L424" s="39"/>
      <c r="M424" s="193" t="s">
        <v>1</v>
      </c>
      <c r="N424" s="194" t="s">
        <v>46</v>
      </c>
      <c r="O424" s="71"/>
      <c r="P424" s="195">
        <f t="shared" si="41"/>
        <v>0</v>
      </c>
      <c r="Q424" s="195">
        <v>9.0000000000000006E-5</v>
      </c>
      <c r="R424" s="195">
        <f t="shared" si="42"/>
        <v>3.8799000000000007E-2</v>
      </c>
      <c r="S424" s="195">
        <v>0</v>
      </c>
      <c r="T424" s="196">
        <f t="shared" si="43"/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197" t="s">
        <v>135</v>
      </c>
      <c r="AT424" s="197" t="s">
        <v>130</v>
      </c>
      <c r="AU424" s="197" t="s">
        <v>90</v>
      </c>
      <c r="AY424" s="17" t="s">
        <v>128</v>
      </c>
      <c r="BE424" s="198">
        <f t="shared" si="44"/>
        <v>0</v>
      </c>
      <c r="BF424" s="198">
        <f t="shared" si="45"/>
        <v>0</v>
      </c>
      <c r="BG424" s="198">
        <f t="shared" si="46"/>
        <v>0</v>
      </c>
      <c r="BH424" s="198">
        <f t="shared" si="47"/>
        <v>0</v>
      </c>
      <c r="BI424" s="198">
        <f t="shared" si="48"/>
        <v>0</v>
      </c>
      <c r="BJ424" s="17" t="s">
        <v>88</v>
      </c>
      <c r="BK424" s="198">
        <f t="shared" si="49"/>
        <v>0</v>
      </c>
      <c r="BL424" s="17" t="s">
        <v>135</v>
      </c>
      <c r="BM424" s="197" t="s">
        <v>715</v>
      </c>
    </row>
    <row r="425" spans="1:65" s="2" customFormat="1" ht="37.9" customHeight="1" x14ac:dyDescent="0.2">
      <c r="A425" s="34"/>
      <c r="B425" s="35"/>
      <c r="C425" s="186" t="s">
        <v>716</v>
      </c>
      <c r="D425" s="186" t="s">
        <v>130</v>
      </c>
      <c r="E425" s="187" t="s">
        <v>717</v>
      </c>
      <c r="F425" s="188" t="s">
        <v>718</v>
      </c>
      <c r="G425" s="189" t="s">
        <v>439</v>
      </c>
      <c r="H425" s="190">
        <v>36</v>
      </c>
      <c r="I425" s="191"/>
      <c r="J425" s="192">
        <f t="shared" si="40"/>
        <v>0</v>
      </c>
      <c r="K425" s="188" t="s">
        <v>1</v>
      </c>
      <c r="L425" s="39"/>
      <c r="M425" s="193" t="s">
        <v>1</v>
      </c>
      <c r="N425" s="194" t="s">
        <v>46</v>
      </c>
      <c r="O425" s="71"/>
      <c r="P425" s="195">
        <f t="shared" si="41"/>
        <v>0</v>
      </c>
      <c r="Q425" s="195">
        <v>8.0000000000000007E-5</v>
      </c>
      <c r="R425" s="195">
        <f t="shared" si="42"/>
        <v>2.8800000000000002E-3</v>
      </c>
      <c r="S425" s="195">
        <v>0</v>
      </c>
      <c r="T425" s="196">
        <f t="shared" si="43"/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197" t="s">
        <v>135</v>
      </c>
      <c r="AT425" s="197" t="s">
        <v>130</v>
      </c>
      <c r="AU425" s="197" t="s">
        <v>90</v>
      </c>
      <c r="AY425" s="17" t="s">
        <v>128</v>
      </c>
      <c r="BE425" s="198">
        <f t="shared" si="44"/>
        <v>0</v>
      </c>
      <c r="BF425" s="198">
        <f t="shared" si="45"/>
        <v>0</v>
      </c>
      <c r="BG425" s="198">
        <f t="shared" si="46"/>
        <v>0</v>
      </c>
      <c r="BH425" s="198">
        <f t="shared" si="47"/>
        <v>0</v>
      </c>
      <c r="BI425" s="198">
        <f t="shared" si="48"/>
        <v>0</v>
      </c>
      <c r="BJ425" s="17" t="s">
        <v>88</v>
      </c>
      <c r="BK425" s="198">
        <f t="shared" si="49"/>
        <v>0</v>
      </c>
      <c r="BL425" s="17" t="s">
        <v>135</v>
      </c>
      <c r="BM425" s="197" t="s">
        <v>719</v>
      </c>
    </row>
    <row r="426" spans="1:65" s="13" customFormat="1" x14ac:dyDescent="0.2">
      <c r="B426" s="204"/>
      <c r="C426" s="205"/>
      <c r="D426" s="199" t="s">
        <v>139</v>
      </c>
      <c r="E426" s="206" t="s">
        <v>1</v>
      </c>
      <c r="F426" s="207" t="s">
        <v>720</v>
      </c>
      <c r="G426" s="205"/>
      <c r="H426" s="206" t="s">
        <v>1</v>
      </c>
      <c r="I426" s="208"/>
      <c r="J426" s="205"/>
      <c r="K426" s="205"/>
      <c r="L426" s="209"/>
      <c r="M426" s="210"/>
      <c r="N426" s="211"/>
      <c r="O426" s="211"/>
      <c r="P426" s="211"/>
      <c r="Q426" s="211"/>
      <c r="R426" s="211"/>
      <c r="S426" s="211"/>
      <c r="T426" s="212"/>
      <c r="AT426" s="213" t="s">
        <v>139</v>
      </c>
      <c r="AU426" s="213" t="s">
        <v>90</v>
      </c>
      <c r="AV426" s="13" t="s">
        <v>88</v>
      </c>
      <c r="AW426" s="13" t="s">
        <v>36</v>
      </c>
      <c r="AX426" s="13" t="s">
        <v>81</v>
      </c>
      <c r="AY426" s="213" t="s">
        <v>128</v>
      </c>
    </row>
    <row r="427" spans="1:65" s="14" customFormat="1" x14ac:dyDescent="0.2">
      <c r="B427" s="214"/>
      <c r="C427" s="215"/>
      <c r="D427" s="199" t="s">
        <v>139</v>
      </c>
      <c r="E427" s="216" t="s">
        <v>1</v>
      </c>
      <c r="F427" s="217" t="s">
        <v>721</v>
      </c>
      <c r="G427" s="215"/>
      <c r="H427" s="218">
        <v>36</v>
      </c>
      <c r="I427" s="219"/>
      <c r="J427" s="215"/>
      <c r="K427" s="215"/>
      <c r="L427" s="220"/>
      <c r="M427" s="221"/>
      <c r="N427" s="222"/>
      <c r="O427" s="222"/>
      <c r="P427" s="222"/>
      <c r="Q427" s="222"/>
      <c r="R427" s="222"/>
      <c r="S427" s="222"/>
      <c r="T427" s="223"/>
      <c r="AT427" s="224" t="s">
        <v>139</v>
      </c>
      <c r="AU427" s="224" t="s">
        <v>90</v>
      </c>
      <c r="AV427" s="14" t="s">
        <v>90</v>
      </c>
      <c r="AW427" s="14" t="s">
        <v>36</v>
      </c>
      <c r="AX427" s="14" t="s">
        <v>88</v>
      </c>
      <c r="AY427" s="224" t="s">
        <v>128</v>
      </c>
    </row>
    <row r="428" spans="1:65" s="2" customFormat="1" ht="24.2" customHeight="1" x14ac:dyDescent="0.2">
      <c r="A428" s="34"/>
      <c r="B428" s="35"/>
      <c r="C428" s="186" t="s">
        <v>722</v>
      </c>
      <c r="D428" s="186" t="s">
        <v>130</v>
      </c>
      <c r="E428" s="187" t="s">
        <v>723</v>
      </c>
      <c r="F428" s="188" t="s">
        <v>724</v>
      </c>
      <c r="G428" s="189" t="s">
        <v>439</v>
      </c>
      <c r="H428" s="190">
        <v>7</v>
      </c>
      <c r="I428" s="191"/>
      <c r="J428" s="192">
        <f>ROUND(I428*H428,2)</f>
        <v>0</v>
      </c>
      <c r="K428" s="188" t="s">
        <v>1</v>
      </c>
      <c r="L428" s="39"/>
      <c r="M428" s="193" t="s">
        <v>1</v>
      </c>
      <c r="N428" s="194" t="s">
        <v>46</v>
      </c>
      <c r="O428" s="71"/>
      <c r="P428" s="195">
        <f>O428*H428</f>
        <v>0</v>
      </c>
      <c r="Q428" s="195">
        <v>1.4999999999999999E-4</v>
      </c>
      <c r="R428" s="195">
        <f>Q428*H428</f>
        <v>1.0499999999999999E-3</v>
      </c>
      <c r="S428" s="195">
        <v>0</v>
      </c>
      <c r="T428" s="196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197" t="s">
        <v>135</v>
      </c>
      <c r="AT428" s="197" t="s">
        <v>130</v>
      </c>
      <c r="AU428" s="197" t="s">
        <v>90</v>
      </c>
      <c r="AY428" s="17" t="s">
        <v>128</v>
      </c>
      <c r="BE428" s="198">
        <f>IF(N428="základní",J428,0)</f>
        <v>0</v>
      </c>
      <c r="BF428" s="198">
        <f>IF(N428="snížená",J428,0)</f>
        <v>0</v>
      </c>
      <c r="BG428" s="198">
        <f>IF(N428="zákl. přenesená",J428,0)</f>
        <v>0</v>
      </c>
      <c r="BH428" s="198">
        <f>IF(N428="sníž. přenesená",J428,0)</f>
        <v>0</v>
      </c>
      <c r="BI428" s="198">
        <f>IF(N428="nulová",J428,0)</f>
        <v>0</v>
      </c>
      <c r="BJ428" s="17" t="s">
        <v>88</v>
      </c>
      <c r="BK428" s="198">
        <f>ROUND(I428*H428,2)</f>
        <v>0</v>
      </c>
      <c r="BL428" s="17" t="s">
        <v>135</v>
      </c>
      <c r="BM428" s="197" t="s">
        <v>725</v>
      </c>
    </row>
    <row r="429" spans="1:65" s="13" customFormat="1" x14ac:dyDescent="0.2">
      <c r="B429" s="204"/>
      <c r="C429" s="205"/>
      <c r="D429" s="199" t="s">
        <v>139</v>
      </c>
      <c r="E429" s="206" t="s">
        <v>1</v>
      </c>
      <c r="F429" s="207" t="s">
        <v>368</v>
      </c>
      <c r="G429" s="205"/>
      <c r="H429" s="206" t="s">
        <v>1</v>
      </c>
      <c r="I429" s="208"/>
      <c r="J429" s="205"/>
      <c r="K429" s="205"/>
      <c r="L429" s="209"/>
      <c r="M429" s="210"/>
      <c r="N429" s="211"/>
      <c r="O429" s="211"/>
      <c r="P429" s="211"/>
      <c r="Q429" s="211"/>
      <c r="R429" s="211"/>
      <c r="S429" s="211"/>
      <c r="T429" s="212"/>
      <c r="AT429" s="213" t="s">
        <v>139</v>
      </c>
      <c r="AU429" s="213" t="s">
        <v>90</v>
      </c>
      <c r="AV429" s="13" t="s">
        <v>88</v>
      </c>
      <c r="AW429" s="13" t="s">
        <v>36</v>
      </c>
      <c r="AX429" s="13" t="s">
        <v>81</v>
      </c>
      <c r="AY429" s="213" t="s">
        <v>128</v>
      </c>
    </row>
    <row r="430" spans="1:65" s="14" customFormat="1" x14ac:dyDescent="0.2">
      <c r="B430" s="214"/>
      <c r="C430" s="215"/>
      <c r="D430" s="199" t="s">
        <v>139</v>
      </c>
      <c r="E430" s="216" t="s">
        <v>1</v>
      </c>
      <c r="F430" s="217" t="s">
        <v>172</v>
      </c>
      <c r="G430" s="215"/>
      <c r="H430" s="218">
        <v>7</v>
      </c>
      <c r="I430" s="219"/>
      <c r="J430" s="215"/>
      <c r="K430" s="215"/>
      <c r="L430" s="220"/>
      <c r="M430" s="221"/>
      <c r="N430" s="222"/>
      <c r="O430" s="222"/>
      <c r="P430" s="222"/>
      <c r="Q430" s="222"/>
      <c r="R430" s="222"/>
      <c r="S430" s="222"/>
      <c r="T430" s="223"/>
      <c r="AT430" s="224" t="s">
        <v>139</v>
      </c>
      <c r="AU430" s="224" t="s">
        <v>90</v>
      </c>
      <c r="AV430" s="14" t="s">
        <v>90</v>
      </c>
      <c r="AW430" s="14" t="s">
        <v>36</v>
      </c>
      <c r="AX430" s="14" t="s">
        <v>88</v>
      </c>
      <c r="AY430" s="224" t="s">
        <v>128</v>
      </c>
    </row>
    <row r="431" spans="1:65" s="2" customFormat="1" ht="24.2" customHeight="1" x14ac:dyDescent="0.2">
      <c r="A431" s="34"/>
      <c r="B431" s="35"/>
      <c r="C431" s="186" t="s">
        <v>726</v>
      </c>
      <c r="D431" s="186" t="s">
        <v>130</v>
      </c>
      <c r="E431" s="187" t="s">
        <v>727</v>
      </c>
      <c r="F431" s="188" t="s">
        <v>728</v>
      </c>
      <c r="G431" s="189" t="s">
        <v>439</v>
      </c>
      <c r="H431" s="190">
        <v>10</v>
      </c>
      <c r="I431" s="191"/>
      <c r="J431" s="192">
        <f>ROUND(I431*H431,2)</f>
        <v>0</v>
      </c>
      <c r="K431" s="188" t="s">
        <v>1</v>
      </c>
      <c r="L431" s="39"/>
      <c r="M431" s="193" t="s">
        <v>1</v>
      </c>
      <c r="N431" s="194" t="s">
        <v>46</v>
      </c>
      <c r="O431" s="71"/>
      <c r="P431" s="195">
        <f>O431*H431</f>
        <v>0</v>
      </c>
      <c r="Q431" s="195">
        <v>2.1199999999999999E-3</v>
      </c>
      <c r="R431" s="195">
        <f>Q431*H431</f>
        <v>2.12E-2</v>
      </c>
      <c r="S431" s="195">
        <v>0</v>
      </c>
      <c r="T431" s="196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97" t="s">
        <v>135</v>
      </c>
      <c r="AT431" s="197" t="s">
        <v>130</v>
      </c>
      <c r="AU431" s="197" t="s">
        <v>90</v>
      </c>
      <c r="AY431" s="17" t="s">
        <v>128</v>
      </c>
      <c r="BE431" s="198">
        <f>IF(N431="základní",J431,0)</f>
        <v>0</v>
      </c>
      <c r="BF431" s="198">
        <f>IF(N431="snížená",J431,0)</f>
        <v>0</v>
      </c>
      <c r="BG431" s="198">
        <f>IF(N431="zákl. přenesená",J431,0)</f>
        <v>0</v>
      </c>
      <c r="BH431" s="198">
        <f>IF(N431="sníž. přenesená",J431,0)</f>
        <v>0</v>
      </c>
      <c r="BI431" s="198">
        <f>IF(N431="nulová",J431,0)</f>
        <v>0</v>
      </c>
      <c r="BJ431" s="17" t="s">
        <v>88</v>
      </c>
      <c r="BK431" s="198">
        <f>ROUND(I431*H431,2)</f>
        <v>0</v>
      </c>
      <c r="BL431" s="17" t="s">
        <v>135</v>
      </c>
      <c r="BM431" s="197" t="s">
        <v>729</v>
      </c>
    </row>
    <row r="432" spans="1:65" s="13" customFormat="1" x14ac:dyDescent="0.2">
      <c r="B432" s="204"/>
      <c r="C432" s="205"/>
      <c r="D432" s="199" t="s">
        <v>139</v>
      </c>
      <c r="E432" s="206" t="s">
        <v>1</v>
      </c>
      <c r="F432" s="207" t="s">
        <v>720</v>
      </c>
      <c r="G432" s="205"/>
      <c r="H432" s="206" t="s">
        <v>1</v>
      </c>
      <c r="I432" s="208"/>
      <c r="J432" s="205"/>
      <c r="K432" s="205"/>
      <c r="L432" s="209"/>
      <c r="M432" s="210"/>
      <c r="N432" s="211"/>
      <c r="O432" s="211"/>
      <c r="P432" s="211"/>
      <c r="Q432" s="211"/>
      <c r="R432" s="211"/>
      <c r="S432" s="211"/>
      <c r="T432" s="212"/>
      <c r="AT432" s="213" t="s">
        <v>139</v>
      </c>
      <c r="AU432" s="213" t="s">
        <v>90</v>
      </c>
      <c r="AV432" s="13" t="s">
        <v>88</v>
      </c>
      <c r="AW432" s="13" t="s">
        <v>36</v>
      </c>
      <c r="AX432" s="13" t="s">
        <v>81</v>
      </c>
      <c r="AY432" s="213" t="s">
        <v>128</v>
      </c>
    </row>
    <row r="433" spans="1:65" s="14" customFormat="1" x14ac:dyDescent="0.2">
      <c r="B433" s="214"/>
      <c r="C433" s="215"/>
      <c r="D433" s="199" t="s">
        <v>139</v>
      </c>
      <c r="E433" s="216" t="s">
        <v>1</v>
      </c>
      <c r="F433" s="217" t="s">
        <v>188</v>
      </c>
      <c r="G433" s="215"/>
      <c r="H433" s="218">
        <v>10</v>
      </c>
      <c r="I433" s="219"/>
      <c r="J433" s="215"/>
      <c r="K433" s="215"/>
      <c r="L433" s="220"/>
      <c r="M433" s="221"/>
      <c r="N433" s="222"/>
      <c r="O433" s="222"/>
      <c r="P433" s="222"/>
      <c r="Q433" s="222"/>
      <c r="R433" s="222"/>
      <c r="S433" s="222"/>
      <c r="T433" s="223"/>
      <c r="AT433" s="224" t="s">
        <v>139</v>
      </c>
      <c r="AU433" s="224" t="s">
        <v>90</v>
      </c>
      <c r="AV433" s="14" t="s">
        <v>90</v>
      </c>
      <c r="AW433" s="14" t="s">
        <v>36</v>
      </c>
      <c r="AX433" s="14" t="s">
        <v>88</v>
      </c>
      <c r="AY433" s="224" t="s">
        <v>128</v>
      </c>
    </row>
    <row r="434" spans="1:65" s="2" customFormat="1" ht="24.2" customHeight="1" x14ac:dyDescent="0.2">
      <c r="A434" s="34"/>
      <c r="B434" s="35"/>
      <c r="C434" s="186" t="s">
        <v>730</v>
      </c>
      <c r="D434" s="186" t="s">
        <v>130</v>
      </c>
      <c r="E434" s="187" t="s">
        <v>731</v>
      </c>
      <c r="F434" s="188" t="s">
        <v>732</v>
      </c>
      <c r="G434" s="189" t="s">
        <v>222</v>
      </c>
      <c r="H434" s="190">
        <v>6.7</v>
      </c>
      <c r="I434" s="191"/>
      <c r="J434" s="192">
        <f>ROUND(I434*H434,2)</f>
        <v>0</v>
      </c>
      <c r="K434" s="188" t="s">
        <v>134</v>
      </c>
      <c r="L434" s="39"/>
      <c r="M434" s="193" t="s">
        <v>1</v>
      </c>
      <c r="N434" s="194" t="s">
        <v>46</v>
      </c>
      <c r="O434" s="71"/>
      <c r="P434" s="195">
        <f>O434*H434</f>
        <v>0</v>
      </c>
      <c r="Q434" s="195">
        <v>7.9000000000000001E-4</v>
      </c>
      <c r="R434" s="195">
        <f>Q434*H434</f>
        <v>5.293E-3</v>
      </c>
      <c r="S434" s="195">
        <v>0</v>
      </c>
      <c r="T434" s="196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197" t="s">
        <v>135</v>
      </c>
      <c r="AT434" s="197" t="s">
        <v>130</v>
      </c>
      <c r="AU434" s="197" t="s">
        <v>90</v>
      </c>
      <c r="AY434" s="17" t="s">
        <v>128</v>
      </c>
      <c r="BE434" s="198">
        <f>IF(N434="základní",J434,0)</f>
        <v>0</v>
      </c>
      <c r="BF434" s="198">
        <f>IF(N434="snížená",J434,0)</f>
        <v>0</v>
      </c>
      <c r="BG434" s="198">
        <f>IF(N434="zákl. přenesená",J434,0)</f>
        <v>0</v>
      </c>
      <c r="BH434" s="198">
        <f>IF(N434="sníž. přenesená",J434,0)</f>
        <v>0</v>
      </c>
      <c r="BI434" s="198">
        <f>IF(N434="nulová",J434,0)</f>
        <v>0</v>
      </c>
      <c r="BJ434" s="17" t="s">
        <v>88</v>
      </c>
      <c r="BK434" s="198">
        <f>ROUND(I434*H434,2)</f>
        <v>0</v>
      </c>
      <c r="BL434" s="17" t="s">
        <v>135</v>
      </c>
      <c r="BM434" s="197" t="s">
        <v>733</v>
      </c>
    </row>
    <row r="435" spans="1:65" s="2" customFormat="1" ht="24.2" customHeight="1" x14ac:dyDescent="0.2">
      <c r="A435" s="34"/>
      <c r="B435" s="35"/>
      <c r="C435" s="236" t="s">
        <v>734</v>
      </c>
      <c r="D435" s="236" t="s">
        <v>263</v>
      </c>
      <c r="E435" s="237" t="s">
        <v>735</v>
      </c>
      <c r="F435" s="238" t="s">
        <v>736</v>
      </c>
      <c r="G435" s="239" t="s">
        <v>222</v>
      </c>
      <c r="H435" s="240">
        <v>6.7</v>
      </c>
      <c r="I435" s="241"/>
      <c r="J435" s="242">
        <f>ROUND(I435*H435,2)</f>
        <v>0</v>
      </c>
      <c r="K435" s="238" t="s">
        <v>134</v>
      </c>
      <c r="L435" s="243"/>
      <c r="M435" s="244" t="s">
        <v>1</v>
      </c>
      <c r="N435" s="245" t="s">
        <v>46</v>
      </c>
      <c r="O435" s="71"/>
      <c r="P435" s="195">
        <f>O435*H435</f>
        <v>0</v>
      </c>
      <c r="Q435" s="195">
        <v>9.1130000000000003E-2</v>
      </c>
      <c r="R435" s="195">
        <f>Q435*H435</f>
        <v>0.61057100000000009</v>
      </c>
      <c r="S435" s="195">
        <v>0</v>
      </c>
      <c r="T435" s="196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97" t="s">
        <v>177</v>
      </c>
      <c r="AT435" s="197" t="s">
        <v>263</v>
      </c>
      <c r="AU435" s="197" t="s">
        <v>90</v>
      </c>
      <c r="AY435" s="17" t="s">
        <v>128</v>
      </c>
      <c r="BE435" s="198">
        <f>IF(N435="základní",J435,0)</f>
        <v>0</v>
      </c>
      <c r="BF435" s="198">
        <f>IF(N435="snížená",J435,0)</f>
        <v>0</v>
      </c>
      <c r="BG435" s="198">
        <f>IF(N435="zákl. přenesená",J435,0)</f>
        <v>0</v>
      </c>
      <c r="BH435" s="198">
        <f>IF(N435="sníž. přenesená",J435,0)</f>
        <v>0</v>
      </c>
      <c r="BI435" s="198">
        <f>IF(N435="nulová",J435,0)</f>
        <v>0</v>
      </c>
      <c r="BJ435" s="17" t="s">
        <v>88</v>
      </c>
      <c r="BK435" s="198">
        <f>ROUND(I435*H435,2)</f>
        <v>0</v>
      </c>
      <c r="BL435" s="17" t="s">
        <v>135</v>
      </c>
      <c r="BM435" s="197" t="s">
        <v>737</v>
      </c>
    </row>
    <row r="436" spans="1:65" s="12" customFormat="1" ht="22.9" customHeight="1" x14ac:dyDescent="0.2">
      <c r="B436" s="170"/>
      <c r="C436" s="171"/>
      <c r="D436" s="172" t="s">
        <v>80</v>
      </c>
      <c r="E436" s="184" t="s">
        <v>182</v>
      </c>
      <c r="F436" s="184" t="s">
        <v>738</v>
      </c>
      <c r="G436" s="171"/>
      <c r="H436" s="171"/>
      <c r="I436" s="174"/>
      <c r="J436" s="185">
        <f>BK436</f>
        <v>0</v>
      </c>
      <c r="K436" s="171"/>
      <c r="L436" s="176"/>
      <c r="M436" s="177"/>
      <c r="N436" s="178"/>
      <c r="O436" s="178"/>
      <c r="P436" s="179">
        <f>SUM(P437:P446)</f>
        <v>0</v>
      </c>
      <c r="Q436" s="178"/>
      <c r="R436" s="179">
        <f>SUM(R437:R446)</f>
        <v>0.20860000000000001</v>
      </c>
      <c r="S436" s="178"/>
      <c r="T436" s="180">
        <f>SUM(T437:T446)</f>
        <v>0</v>
      </c>
      <c r="AR436" s="181" t="s">
        <v>88</v>
      </c>
      <c r="AT436" s="182" t="s">
        <v>80</v>
      </c>
      <c r="AU436" s="182" t="s">
        <v>88</v>
      </c>
      <c r="AY436" s="181" t="s">
        <v>128</v>
      </c>
      <c r="BK436" s="183">
        <f>SUM(BK437:BK446)</f>
        <v>0</v>
      </c>
    </row>
    <row r="437" spans="1:65" s="2" customFormat="1" ht="37.9" customHeight="1" x14ac:dyDescent="0.2">
      <c r="A437" s="34"/>
      <c r="B437" s="35"/>
      <c r="C437" s="186" t="s">
        <v>739</v>
      </c>
      <c r="D437" s="186" t="s">
        <v>130</v>
      </c>
      <c r="E437" s="187" t="s">
        <v>740</v>
      </c>
      <c r="F437" s="188" t="s">
        <v>741</v>
      </c>
      <c r="G437" s="189" t="s">
        <v>222</v>
      </c>
      <c r="H437" s="190">
        <v>596</v>
      </c>
      <c r="I437" s="191"/>
      <c r="J437" s="192">
        <f>ROUND(I437*H437,2)</f>
        <v>0</v>
      </c>
      <c r="K437" s="188" t="s">
        <v>134</v>
      </c>
      <c r="L437" s="39"/>
      <c r="M437" s="193" t="s">
        <v>1</v>
      </c>
      <c r="N437" s="194" t="s">
        <v>46</v>
      </c>
      <c r="O437" s="71"/>
      <c r="P437" s="195">
        <f>O437*H437</f>
        <v>0</v>
      </c>
      <c r="Q437" s="195">
        <v>1.0000000000000001E-5</v>
      </c>
      <c r="R437" s="195">
        <f>Q437*H437</f>
        <v>5.9600000000000009E-3</v>
      </c>
      <c r="S437" s="195">
        <v>0</v>
      </c>
      <c r="T437" s="196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197" t="s">
        <v>135</v>
      </c>
      <c r="AT437" s="197" t="s">
        <v>130</v>
      </c>
      <c r="AU437" s="197" t="s">
        <v>90</v>
      </c>
      <c r="AY437" s="17" t="s">
        <v>128</v>
      </c>
      <c r="BE437" s="198">
        <f>IF(N437="základní",J437,0)</f>
        <v>0</v>
      </c>
      <c r="BF437" s="198">
        <f>IF(N437="snížená",J437,0)</f>
        <v>0</v>
      </c>
      <c r="BG437" s="198">
        <f>IF(N437="zákl. přenesená",J437,0)</f>
        <v>0</v>
      </c>
      <c r="BH437" s="198">
        <f>IF(N437="sníž. přenesená",J437,0)</f>
        <v>0</v>
      </c>
      <c r="BI437" s="198">
        <f>IF(N437="nulová",J437,0)</f>
        <v>0</v>
      </c>
      <c r="BJ437" s="17" t="s">
        <v>88</v>
      </c>
      <c r="BK437" s="198">
        <f>ROUND(I437*H437,2)</f>
        <v>0</v>
      </c>
      <c r="BL437" s="17" t="s">
        <v>135</v>
      </c>
      <c r="BM437" s="197" t="s">
        <v>742</v>
      </c>
    </row>
    <row r="438" spans="1:65" s="14" customFormat="1" x14ac:dyDescent="0.2">
      <c r="B438" s="214"/>
      <c r="C438" s="215"/>
      <c r="D438" s="199" t="s">
        <v>139</v>
      </c>
      <c r="E438" s="216" t="s">
        <v>1</v>
      </c>
      <c r="F438" s="217" t="s">
        <v>743</v>
      </c>
      <c r="G438" s="215"/>
      <c r="H438" s="218">
        <v>596</v>
      </c>
      <c r="I438" s="219"/>
      <c r="J438" s="215"/>
      <c r="K438" s="215"/>
      <c r="L438" s="220"/>
      <c r="M438" s="221"/>
      <c r="N438" s="222"/>
      <c r="O438" s="222"/>
      <c r="P438" s="222"/>
      <c r="Q438" s="222"/>
      <c r="R438" s="222"/>
      <c r="S438" s="222"/>
      <c r="T438" s="223"/>
      <c r="AT438" s="224" t="s">
        <v>139</v>
      </c>
      <c r="AU438" s="224" t="s">
        <v>90</v>
      </c>
      <c r="AV438" s="14" t="s">
        <v>90</v>
      </c>
      <c r="AW438" s="14" t="s">
        <v>36</v>
      </c>
      <c r="AX438" s="14" t="s">
        <v>88</v>
      </c>
      <c r="AY438" s="224" t="s">
        <v>128</v>
      </c>
    </row>
    <row r="439" spans="1:65" s="2" customFormat="1" ht="55.5" customHeight="1" x14ac:dyDescent="0.2">
      <c r="A439" s="34"/>
      <c r="B439" s="35"/>
      <c r="C439" s="186" t="s">
        <v>744</v>
      </c>
      <c r="D439" s="186" t="s">
        <v>130</v>
      </c>
      <c r="E439" s="187" t="s">
        <v>745</v>
      </c>
      <c r="F439" s="188" t="s">
        <v>746</v>
      </c>
      <c r="G439" s="189" t="s">
        <v>222</v>
      </c>
      <c r="H439" s="190">
        <v>596</v>
      </c>
      <c r="I439" s="191"/>
      <c r="J439" s="192">
        <f>ROUND(I439*H439,2)</f>
        <v>0</v>
      </c>
      <c r="K439" s="188" t="s">
        <v>134</v>
      </c>
      <c r="L439" s="39"/>
      <c r="M439" s="193" t="s">
        <v>1</v>
      </c>
      <c r="N439" s="194" t="s">
        <v>46</v>
      </c>
      <c r="O439" s="71"/>
      <c r="P439" s="195">
        <f>O439*H439</f>
        <v>0</v>
      </c>
      <c r="Q439" s="195">
        <v>3.4000000000000002E-4</v>
      </c>
      <c r="R439" s="195">
        <f>Q439*H439</f>
        <v>0.20264000000000001</v>
      </c>
      <c r="S439" s="195">
        <v>0</v>
      </c>
      <c r="T439" s="196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197" t="s">
        <v>135</v>
      </c>
      <c r="AT439" s="197" t="s">
        <v>130</v>
      </c>
      <c r="AU439" s="197" t="s">
        <v>90</v>
      </c>
      <c r="AY439" s="17" t="s">
        <v>128</v>
      </c>
      <c r="BE439" s="198">
        <f>IF(N439="základní",J439,0)</f>
        <v>0</v>
      </c>
      <c r="BF439" s="198">
        <f>IF(N439="snížená",J439,0)</f>
        <v>0</v>
      </c>
      <c r="BG439" s="198">
        <f>IF(N439="zákl. přenesená",J439,0)</f>
        <v>0</v>
      </c>
      <c r="BH439" s="198">
        <f>IF(N439="sníž. přenesená",J439,0)</f>
        <v>0</v>
      </c>
      <c r="BI439" s="198">
        <f>IF(N439="nulová",J439,0)</f>
        <v>0</v>
      </c>
      <c r="BJ439" s="17" t="s">
        <v>88</v>
      </c>
      <c r="BK439" s="198">
        <f>ROUND(I439*H439,2)</f>
        <v>0</v>
      </c>
      <c r="BL439" s="17" t="s">
        <v>135</v>
      </c>
      <c r="BM439" s="197" t="s">
        <v>747</v>
      </c>
    </row>
    <row r="440" spans="1:65" s="14" customFormat="1" x14ac:dyDescent="0.2">
      <c r="B440" s="214"/>
      <c r="C440" s="215"/>
      <c r="D440" s="199" t="s">
        <v>139</v>
      </c>
      <c r="E440" s="216" t="s">
        <v>1</v>
      </c>
      <c r="F440" s="217" t="s">
        <v>743</v>
      </c>
      <c r="G440" s="215"/>
      <c r="H440" s="218">
        <v>596</v>
      </c>
      <c r="I440" s="219"/>
      <c r="J440" s="215"/>
      <c r="K440" s="215"/>
      <c r="L440" s="220"/>
      <c r="M440" s="221"/>
      <c r="N440" s="222"/>
      <c r="O440" s="222"/>
      <c r="P440" s="222"/>
      <c r="Q440" s="222"/>
      <c r="R440" s="222"/>
      <c r="S440" s="222"/>
      <c r="T440" s="223"/>
      <c r="AT440" s="224" t="s">
        <v>139</v>
      </c>
      <c r="AU440" s="224" t="s">
        <v>90</v>
      </c>
      <c r="AV440" s="14" t="s">
        <v>90</v>
      </c>
      <c r="AW440" s="14" t="s">
        <v>36</v>
      </c>
      <c r="AX440" s="14" t="s">
        <v>88</v>
      </c>
      <c r="AY440" s="224" t="s">
        <v>128</v>
      </c>
    </row>
    <row r="441" spans="1:65" s="2" customFormat="1" ht="44.25" customHeight="1" x14ac:dyDescent="0.2">
      <c r="A441" s="34"/>
      <c r="B441" s="35"/>
      <c r="C441" s="186" t="s">
        <v>748</v>
      </c>
      <c r="D441" s="186" t="s">
        <v>130</v>
      </c>
      <c r="E441" s="187" t="s">
        <v>749</v>
      </c>
      <c r="F441" s="188" t="s">
        <v>750</v>
      </c>
      <c r="G441" s="189" t="s">
        <v>222</v>
      </c>
      <c r="H441" s="190">
        <v>596</v>
      </c>
      <c r="I441" s="191"/>
      <c r="J441" s="192">
        <f>ROUND(I441*H441,2)</f>
        <v>0</v>
      </c>
      <c r="K441" s="188" t="s">
        <v>1</v>
      </c>
      <c r="L441" s="39"/>
      <c r="M441" s="193" t="s">
        <v>1</v>
      </c>
      <c r="N441" s="194" t="s">
        <v>46</v>
      </c>
      <c r="O441" s="71"/>
      <c r="P441" s="195">
        <f>O441*H441</f>
        <v>0</v>
      </c>
      <c r="Q441" s="195">
        <v>0</v>
      </c>
      <c r="R441" s="195">
        <f>Q441*H441</f>
        <v>0</v>
      </c>
      <c r="S441" s="195">
        <v>0</v>
      </c>
      <c r="T441" s="196">
        <f>S441*H441</f>
        <v>0</v>
      </c>
      <c r="U441" s="34"/>
      <c r="V441" s="34"/>
      <c r="W441" s="34"/>
      <c r="X441" s="34"/>
      <c r="Y441" s="34"/>
      <c r="Z441" s="34"/>
      <c r="AA441" s="34"/>
      <c r="AB441" s="34"/>
      <c r="AC441" s="34"/>
      <c r="AD441" s="34"/>
      <c r="AE441" s="34"/>
      <c r="AR441" s="197" t="s">
        <v>135</v>
      </c>
      <c r="AT441" s="197" t="s">
        <v>130</v>
      </c>
      <c r="AU441" s="197" t="s">
        <v>90</v>
      </c>
      <c r="AY441" s="17" t="s">
        <v>128</v>
      </c>
      <c r="BE441" s="198">
        <f>IF(N441="základní",J441,0)</f>
        <v>0</v>
      </c>
      <c r="BF441" s="198">
        <f>IF(N441="snížená",J441,0)</f>
        <v>0</v>
      </c>
      <c r="BG441" s="198">
        <f>IF(N441="zákl. přenesená",J441,0)</f>
        <v>0</v>
      </c>
      <c r="BH441" s="198">
        <f>IF(N441="sníž. přenesená",J441,0)</f>
        <v>0</v>
      </c>
      <c r="BI441" s="198">
        <f>IF(N441="nulová",J441,0)</f>
        <v>0</v>
      </c>
      <c r="BJ441" s="17" t="s">
        <v>88</v>
      </c>
      <c r="BK441" s="198">
        <f>ROUND(I441*H441,2)</f>
        <v>0</v>
      </c>
      <c r="BL441" s="17" t="s">
        <v>135</v>
      </c>
      <c r="BM441" s="197" t="s">
        <v>751</v>
      </c>
    </row>
    <row r="442" spans="1:65" s="14" customFormat="1" x14ac:dyDescent="0.2">
      <c r="B442" s="214"/>
      <c r="C442" s="215"/>
      <c r="D442" s="199" t="s">
        <v>139</v>
      </c>
      <c r="E442" s="216" t="s">
        <v>1</v>
      </c>
      <c r="F442" s="217" t="s">
        <v>743</v>
      </c>
      <c r="G442" s="215"/>
      <c r="H442" s="218">
        <v>596</v>
      </c>
      <c r="I442" s="219"/>
      <c r="J442" s="215"/>
      <c r="K442" s="215"/>
      <c r="L442" s="220"/>
      <c r="M442" s="221"/>
      <c r="N442" s="222"/>
      <c r="O442" s="222"/>
      <c r="P442" s="222"/>
      <c r="Q442" s="222"/>
      <c r="R442" s="222"/>
      <c r="S442" s="222"/>
      <c r="T442" s="223"/>
      <c r="AT442" s="224" t="s">
        <v>139</v>
      </c>
      <c r="AU442" s="224" t="s">
        <v>90</v>
      </c>
      <c r="AV442" s="14" t="s">
        <v>90</v>
      </c>
      <c r="AW442" s="14" t="s">
        <v>36</v>
      </c>
      <c r="AX442" s="14" t="s">
        <v>88</v>
      </c>
      <c r="AY442" s="224" t="s">
        <v>128</v>
      </c>
    </row>
    <row r="443" spans="1:65" s="2" customFormat="1" ht="24.2" customHeight="1" x14ac:dyDescent="0.2">
      <c r="A443" s="34"/>
      <c r="B443" s="35"/>
      <c r="C443" s="186" t="s">
        <v>752</v>
      </c>
      <c r="D443" s="186" t="s">
        <v>130</v>
      </c>
      <c r="E443" s="187" t="s">
        <v>753</v>
      </c>
      <c r="F443" s="188" t="s">
        <v>754</v>
      </c>
      <c r="G443" s="189" t="s">
        <v>222</v>
      </c>
      <c r="H443" s="190">
        <v>596</v>
      </c>
      <c r="I443" s="191"/>
      <c r="J443" s="192">
        <f>ROUND(I443*H443,2)</f>
        <v>0</v>
      </c>
      <c r="K443" s="188" t="s">
        <v>134</v>
      </c>
      <c r="L443" s="39"/>
      <c r="M443" s="193" t="s">
        <v>1</v>
      </c>
      <c r="N443" s="194" t="s">
        <v>46</v>
      </c>
      <c r="O443" s="71"/>
      <c r="P443" s="195">
        <f>O443*H443</f>
        <v>0</v>
      </c>
      <c r="Q443" s="195">
        <v>0</v>
      </c>
      <c r="R443" s="195">
        <f>Q443*H443</f>
        <v>0</v>
      </c>
      <c r="S443" s="195">
        <v>0</v>
      </c>
      <c r="T443" s="196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97" t="s">
        <v>135</v>
      </c>
      <c r="AT443" s="197" t="s">
        <v>130</v>
      </c>
      <c r="AU443" s="197" t="s">
        <v>90</v>
      </c>
      <c r="AY443" s="17" t="s">
        <v>128</v>
      </c>
      <c r="BE443" s="198">
        <f>IF(N443="základní",J443,0)</f>
        <v>0</v>
      </c>
      <c r="BF443" s="198">
        <f>IF(N443="snížená",J443,0)</f>
        <v>0</v>
      </c>
      <c r="BG443" s="198">
        <f>IF(N443="zákl. přenesená",J443,0)</f>
        <v>0</v>
      </c>
      <c r="BH443" s="198">
        <f>IF(N443="sníž. přenesená",J443,0)</f>
        <v>0</v>
      </c>
      <c r="BI443" s="198">
        <f>IF(N443="nulová",J443,0)</f>
        <v>0</v>
      </c>
      <c r="BJ443" s="17" t="s">
        <v>88</v>
      </c>
      <c r="BK443" s="198">
        <f>ROUND(I443*H443,2)</f>
        <v>0</v>
      </c>
      <c r="BL443" s="17" t="s">
        <v>135</v>
      </c>
      <c r="BM443" s="197" t="s">
        <v>755</v>
      </c>
    </row>
    <row r="444" spans="1:65" s="14" customFormat="1" x14ac:dyDescent="0.2">
      <c r="B444" s="214"/>
      <c r="C444" s="215"/>
      <c r="D444" s="199" t="s">
        <v>139</v>
      </c>
      <c r="E444" s="216" t="s">
        <v>1</v>
      </c>
      <c r="F444" s="217" t="s">
        <v>743</v>
      </c>
      <c r="G444" s="215"/>
      <c r="H444" s="218">
        <v>596</v>
      </c>
      <c r="I444" s="219"/>
      <c r="J444" s="215"/>
      <c r="K444" s="215"/>
      <c r="L444" s="220"/>
      <c r="M444" s="221"/>
      <c r="N444" s="222"/>
      <c r="O444" s="222"/>
      <c r="P444" s="222"/>
      <c r="Q444" s="222"/>
      <c r="R444" s="222"/>
      <c r="S444" s="222"/>
      <c r="T444" s="223"/>
      <c r="AT444" s="224" t="s">
        <v>139</v>
      </c>
      <c r="AU444" s="224" t="s">
        <v>90</v>
      </c>
      <c r="AV444" s="14" t="s">
        <v>90</v>
      </c>
      <c r="AW444" s="14" t="s">
        <v>36</v>
      </c>
      <c r="AX444" s="14" t="s">
        <v>88</v>
      </c>
      <c r="AY444" s="224" t="s">
        <v>128</v>
      </c>
    </row>
    <row r="445" spans="1:65" s="2" customFormat="1" ht="66.75" customHeight="1" x14ac:dyDescent="0.2">
      <c r="A445" s="34"/>
      <c r="B445" s="35"/>
      <c r="C445" s="186" t="s">
        <v>756</v>
      </c>
      <c r="D445" s="186" t="s">
        <v>130</v>
      </c>
      <c r="E445" s="187" t="s">
        <v>757</v>
      </c>
      <c r="F445" s="188" t="s">
        <v>758</v>
      </c>
      <c r="G445" s="189" t="s">
        <v>133</v>
      </c>
      <c r="H445" s="190">
        <v>130.80000000000001</v>
      </c>
      <c r="I445" s="191"/>
      <c r="J445" s="192">
        <f>ROUND(I445*H445,2)</f>
        <v>0</v>
      </c>
      <c r="K445" s="188" t="s">
        <v>134</v>
      </c>
      <c r="L445" s="39"/>
      <c r="M445" s="193" t="s">
        <v>1</v>
      </c>
      <c r="N445" s="194" t="s">
        <v>46</v>
      </c>
      <c r="O445" s="71"/>
      <c r="P445" s="195">
        <f>O445*H445</f>
        <v>0</v>
      </c>
      <c r="Q445" s="195">
        <v>0</v>
      </c>
      <c r="R445" s="195">
        <f>Q445*H445</f>
        <v>0</v>
      </c>
      <c r="S445" s="195">
        <v>0</v>
      </c>
      <c r="T445" s="196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197" t="s">
        <v>135</v>
      </c>
      <c r="AT445" s="197" t="s">
        <v>130</v>
      </c>
      <c r="AU445" s="197" t="s">
        <v>90</v>
      </c>
      <c r="AY445" s="17" t="s">
        <v>128</v>
      </c>
      <c r="BE445" s="198">
        <f>IF(N445="základní",J445,0)</f>
        <v>0</v>
      </c>
      <c r="BF445" s="198">
        <f>IF(N445="snížená",J445,0)</f>
        <v>0</v>
      </c>
      <c r="BG445" s="198">
        <f>IF(N445="zákl. přenesená",J445,0)</f>
        <v>0</v>
      </c>
      <c r="BH445" s="198">
        <f>IF(N445="sníž. přenesená",J445,0)</f>
        <v>0</v>
      </c>
      <c r="BI445" s="198">
        <f>IF(N445="nulová",J445,0)</f>
        <v>0</v>
      </c>
      <c r="BJ445" s="17" t="s">
        <v>88</v>
      </c>
      <c r="BK445" s="198">
        <f>ROUND(I445*H445,2)</f>
        <v>0</v>
      </c>
      <c r="BL445" s="17" t="s">
        <v>135</v>
      </c>
      <c r="BM445" s="197" t="s">
        <v>759</v>
      </c>
    </row>
    <row r="446" spans="1:65" s="14" customFormat="1" x14ac:dyDescent="0.2">
      <c r="B446" s="214"/>
      <c r="C446" s="215"/>
      <c r="D446" s="199" t="s">
        <v>139</v>
      </c>
      <c r="E446" s="216" t="s">
        <v>1</v>
      </c>
      <c r="F446" s="217" t="s">
        <v>760</v>
      </c>
      <c r="G446" s="215"/>
      <c r="H446" s="218">
        <v>130.80000000000001</v>
      </c>
      <c r="I446" s="219"/>
      <c r="J446" s="215"/>
      <c r="K446" s="215"/>
      <c r="L446" s="220"/>
      <c r="M446" s="221"/>
      <c r="N446" s="222"/>
      <c r="O446" s="222"/>
      <c r="P446" s="222"/>
      <c r="Q446" s="222"/>
      <c r="R446" s="222"/>
      <c r="S446" s="222"/>
      <c r="T446" s="223"/>
      <c r="AT446" s="224" t="s">
        <v>139</v>
      </c>
      <c r="AU446" s="224" t="s">
        <v>90</v>
      </c>
      <c r="AV446" s="14" t="s">
        <v>90</v>
      </c>
      <c r="AW446" s="14" t="s">
        <v>36</v>
      </c>
      <c r="AX446" s="14" t="s">
        <v>88</v>
      </c>
      <c r="AY446" s="224" t="s">
        <v>128</v>
      </c>
    </row>
    <row r="447" spans="1:65" s="12" customFormat="1" ht="22.9" customHeight="1" x14ac:dyDescent="0.2">
      <c r="B447" s="170"/>
      <c r="C447" s="171"/>
      <c r="D447" s="172" t="s">
        <v>80</v>
      </c>
      <c r="E447" s="184" t="s">
        <v>761</v>
      </c>
      <c r="F447" s="184" t="s">
        <v>762</v>
      </c>
      <c r="G447" s="171"/>
      <c r="H447" s="171"/>
      <c r="I447" s="174"/>
      <c r="J447" s="185">
        <f>BK447</f>
        <v>0</v>
      </c>
      <c r="K447" s="171"/>
      <c r="L447" s="176"/>
      <c r="M447" s="177"/>
      <c r="N447" s="178"/>
      <c r="O447" s="178"/>
      <c r="P447" s="179">
        <f>SUM(P448:P473)</f>
        <v>0</v>
      </c>
      <c r="Q447" s="178"/>
      <c r="R447" s="179">
        <f>SUM(R448:R473)</f>
        <v>0</v>
      </c>
      <c r="S447" s="178"/>
      <c r="T447" s="180">
        <f>SUM(T448:T473)</f>
        <v>0</v>
      </c>
      <c r="AR447" s="181" t="s">
        <v>88</v>
      </c>
      <c r="AT447" s="182" t="s">
        <v>80</v>
      </c>
      <c r="AU447" s="182" t="s">
        <v>88</v>
      </c>
      <c r="AY447" s="181" t="s">
        <v>128</v>
      </c>
      <c r="BK447" s="183">
        <f>SUM(BK448:BK473)</f>
        <v>0</v>
      </c>
    </row>
    <row r="448" spans="1:65" s="2" customFormat="1" ht="37.9" customHeight="1" x14ac:dyDescent="0.2">
      <c r="A448" s="34"/>
      <c r="B448" s="35"/>
      <c r="C448" s="186" t="s">
        <v>763</v>
      </c>
      <c r="D448" s="186" t="s">
        <v>130</v>
      </c>
      <c r="E448" s="187" t="s">
        <v>764</v>
      </c>
      <c r="F448" s="188" t="s">
        <v>765</v>
      </c>
      <c r="G448" s="189" t="s">
        <v>315</v>
      </c>
      <c r="H448" s="190">
        <v>788.32600000000002</v>
      </c>
      <c r="I448" s="191"/>
      <c r="J448" s="192">
        <f>ROUND(I448*H448,2)</f>
        <v>0</v>
      </c>
      <c r="K448" s="188" t="s">
        <v>134</v>
      </c>
      <c r="L448" s="39"/>
      <c r="M448" s="193" t="s">
        <v>1</v>
      </c>
      <c r="N448" s="194" t="s">
        <v>46</v>
      </c>
      <c r="O448" s="71"/>
      <c r="P448" s="195">
        <f>O448*H448</f>
        <v>0</v>
      </c>
      <c r="Q448" s="195">
        <v>0</v>
      </c>
      <c r="R448" s="195">
        <f>Q448*H448</f>
        <v>0</v>
      </c>
      <c r="S448" s="195">
        <v>0</v>
      </c>
      <c r="T448" s="196">
        <f>S448*H448</f>
        <v>0</v>
      </c>
      <c r="U448" s="34"/>
      <c r="V448" s="34"/>
      <c r="W448" s="34"/>
      <c r="X448" s="34"/>
      <c r="Y448" s="34"/>
      <c r="Z448" s="34"/>
      <c r="AA448" s="34"/>
      <c r="AB448" s="34"/>
      <c r="AC448" s="34"/>
      <c r="AD448" s="34"/>
      <c r="AE448" s="34"/>
      <c r="AR448" s="197" t="s">
        <v>135</v>
      </c>
      <c r="AT448" s="197" t="s">
        <v>130</v>
      </c>
      <c r="AU448" s="197" t="s">
        <v>90</v>
      </c>
      <c r="AY448" s="17" t="s">
        <v>128</v>
      </c>
      <c r="BE448" s="198">
        <f>IF(N448="základní",J448,0)</f>
        <v>0</v>
      </c>
      <c r="BF448" s="198">
        <f>IF(N448="snížená",J448,0)</f>
        <v>0</v>
      </c>
      <c r="BG448" s="198">
        <f>IF(N448="zákl. přenesená",J448,0)</f>
        <v>0</v>
      </c>
      <c r="BH448" s="198">
        <f>IF(N448="sníž. přenesená",J448,0)</f>
        <v>0</v>
      </c>
      <c r="BI448" s="198">
        <f>IF(N448="nulová",J448,0)</f>
        <v>0</v>
      </c>
      <c r="BJ448" s="17" t="s">
        <v>88</v>
      </c>
      <c r="BK448" s="198">
        <f>ROUND(I448*H448,2)</f>
        <v>0</v>
      </c>
      <c r="BL448" s="17" t="s">
        <v>135</v>
      </c>
      <c r="BM448" s="197" t="s">
        <v>766</v>
      </c>
    </row>
    <row r="449" spans="1:65" s="14" customFormat="1" ht="22.5" x14ac:dyDescent="0.2">
      <c r="B449" s="214"/>
      <c r="C449" s="215"/>
      <c r="D449" s="199" t="s">
        <v>139</v>
      </c>
      <c r="E449" s="216" t="s">
        <v>1</v>
      </c>
      <c r="F449" s="217" t="s">
        <v>767</v>
      </c>
      <c r="G449" s="215"/>
      <c r="H449" s="218">
        <v>282.79500000000002</v>
      </c>
      <c r="I449" s="219"/>
      <c r="J449" s="215"/>
      <c r="K449" s="215"/>
      <c r="L449" s="220"/>
      <c r="M449" s="221"/>
      <c r="N449" s="222"/>
      <c r="O449" s="222"/>
      <c r="P449" s="222"/>
      <c r="Q449" s="222"/>
      <c r="R449" s="222"/>
      <c r="S449" s="222"/>
      <c r="T449" s="223"/>
      <c r="AT449" s="224" t="s">
        <v>139</v>
      </c>
      <c r="AU449" s="224" t="s">
        <v>90</v>
      </c>
      <c r="AV449" s="14" t="s">
        <v>90</v>
      </c>
      <c r="AW449" s="14" t="s">
        <v>36</v>
      </c>
      <c r="AX449" s="14" t="s">
        <v>81</v>
      </c>
      <c r="AY449" s="224" t="s">
        <v>128</v>
      </c>
    </row>
    <row r="450" spans="1:65" s="14" customFormat="1" ht="22.5" x14ac:dyDescent="0.2">
      <c r="B450" s="214"/>
      <c r="C450" s="215"/>
      <c r="D450" s="199" t="s">
        <v>139</v>
      </c>
      <c r="E450" s="216" t="s">
        <v>1</v>
      </c>
      <c r="F450" s="217" t="s">
        <v>768</v>
      </c>
      <c r="G450" s="215"/>
      <c r="H450" s="218">
        <v>129.833</v>
      </c>
      <c r="I450" s="219"/>
      <c r="J450" s="215"/>
      <c r="K450" s="215"/>
      <c r="L450" s="220"/>
      <c r="M450" s="221"/>
      <c r="N450" s="222"/>
      <c r="O450" s="222"/>
      <c r="P450" s="222"/>
      <c r="Q450" s="222"/>
      <c r="R450" s="222"/>
      <c r="S450" s="222"/>
      <c r="T450" s="223"/>
      <c r="AT450" s="224" t="s">
        <v>139</v>
      </c>
      <c r="AU450" s="224" t="s">
        <v>90</v>
      </c>
      <c r="AV450" s="14" t="s">
        <v>90</v>
      </c>
      <c r="AW450" s="14" t="s">
        <v>36</v>
      </c>
      <c r="AX450" s="14" t="s">
        <v>81</v>
      </c>
      <c r="AY450" s="224" t="s">
        <v>128</v>
      </c>
    </row>
    <row r="451" spans="1:65" s="14" customFormat="1" ht="22.5" x14ac:dyDescent="0.2">
      <c r="B451" s="214"/>
      <c r="C451" s="215"/>
      <c r="D451" s="199" t="s">
        <v>139</v>
      </c>
      <c r="E451" s="216" t="s">
        <v>1</v>
      </c>
      <c r="F451" s="217" t="s">
        <v>769</v>
      </c>
      <c r="G451" s="215"/>
      <c r="H451" s="218">
        <v>144.232</v>
      </c>
      <c r="I451" s="219"/>
      <c r="J451" s="215"/>
      <c r="K451" s="215"/>
      <c r="L451" s="220"/>
      <c r="M451" s="221"/>
      <c r="N451" s="222"/>
      <c r="O451" s="222"/>
      <c r="P451" s="222"/>
      <c r="Q451" s="222"/>
      <c r="R451" s="222"/>
      <c r="S451" s="222"/>
      <c r="T451" s="223"/>
      <c r="AT451" s="224" t="s">
        <v>139</v>
      </c>
      <c r="AU451" s="224" t="s">
        <v>90</v>
      </c>
      <c r="AV451" s="14" t="s">
        <v>90</v>
      </c>
      <c r="AW451" s="14" t="s">
        <v>36</v>
      </c>
      <c r="AX451" s="14" t="s">
        <v>81</v>
      </c>
      <c r="AY451" s="224" t="s">
        <v>128</v>
      </c>
    </row>
    <row r="452" spans="1:65" s="14" customFormat="1" ht="22.5" x14ac:dyDescent="0.2">
      <c r="B452" s="214"/>
      <c r="C452" s="215"/>
      <c r="D452" s="199" t="s">
        <v>139</v>
      </c>
      <c r="E452" s="216" t="s">
        <v>1</v>
      </c>
      <c r="F452" s="217" t="s">
        <v>770</v>
      </c>
      <c r="G452" s="215"/>
      <c r="H452" s="218">
        <v>106.535</v>
      </c>
      <c r="I452" s="219"/>
      <c r="J452" s="215"/>
      <c r="K452" s="215"/>
      <c r="L452" s="220"/>
      <c r="M452" s="221"/>
      <c r="N452" s="222"/>
      <c r="O452" s="222"/>
      <c r="P452" s="222"/>
      <c r="Q452" s="222"/>
      <c r="R452" s="222"/>
      <c r="S452" s="222"/>
      <c r="T452" s="223"/>
      <c r="AT452" s="224" t="s">
        <v>139</v>
      </c>
      <c r="AU452" s="224" t="s">
        <v>90</v>
      </c>
      <c r="AV452" s="14" t="s">
        <v>90</v>
      </c>
      <c r="AW452" s="14" t="s">
        <v>36</v>
      </c>
      <c r="AX452" s="14" t="s">
        <v>81</v>
      </c>
      <c r="AY452" s="224" t="s">
        <v>128</v>
      </c>
    </row>
    <row r="453" spans="1:65" s="14" customFormat="1" ht="22.5" x14ac:dyDescent="0.2">
      <c r="B453" s="214"/>
      <c r="C453" s="215"/>
      <c r="D453" s="199" t="s">
        <v>139</v>
      </c>
      <c r="E453" s="216" t="s">
        <v>1</v>
      </c>
      <c r="F453" s="217" t="s">
        <v>771</v>
      </c>
      <c r="G453" s="215"/>
      <c r="H453" s="218">
        <v>0.53100000000000003</v>
      </c>
      <c r="I453" s="219"/>
      <c r="J453" s="215"/>
      <c r="K453" s="215"/>
      <c r="L453" s="220"/>
      <c r="M453" s="221"/>
      <c r="N453" s="222"/>
      <c r="O453" s="222"/>
      <c r="P453" s="222"/>
      <c r="Q453" s="222"/>
      <c r="R453" s="222"/>
      <c r="S453" s="222"/>
      <c r="T453" s="223"/>
      <c r="AT453" s="224" t="s">
        <v>139</v>
      </c>
      <c r="AU453" s="224" t="s">
        <v>90</v>
      </c>
      <c r="AV453" s="14" t="s">
        <v>90</v>
      </c>
      <c r="AW453" s="14" t="s">
        <v>36</v>
      </c>
      <c r="AX453" s="14" t="s">
        <v>81</v>
      </c>
      <c r="AY453" s="224" t="s">
        <v>128</v>
      </c>
    </row>
    <row r="454" spans="1:65" s="14" customFormat="1" ht="22.5" x14ac:dyDescent="0.2">
      <c r="B454" s="214"/>
      <c r="C454" s="215"/>
      <c r="D454" s="199" t="s">
        <v>139</v>
      </c>
      <c r="E454" s="216" t="s">
        <v>1</v>
      </c>
      <c r="F454" s="217" t="s">
        <v>772</v>
      </c>
      <c r="G454" s="215"/>
      <c r="H454" s="218">
        <v>0.874</v>
      </c>
      <c r="I454" s="219"/>
      <c r="J454" s="215"/>
      <c r="K454" s="215"/>
      <c r="L454" s="220"/>
      <c r="M454" s="221"/>
      <c r="N454" s="222"/>
      <c r="O454" s="222"/>
      <c r="P454" s="222"/>
      <c r="Q454" s="222"/>
      <c r="R454" s="222"/>
      <c r="S454" s="222"/>
      <c r="T454" s="223"/>
      <c r="AT454" s="224" t="s">
        <v>139</v>
      </c>
      <c r="AU454" s="224" t="s">
        <v>90</v>
      </c>
      <c r="AV454" s="14" t="s">
        <v>90</v>
      </c>
      <c r="AW454" s="14" t="s">
        <v>36</v>
      </c>
      <c r="AX454" s="14" t="s">
        <v>81</v>
      </c>
      <c r="AY454" s="224" t="s">
        <v>128</v>
      </c>
    </row>
    <row r="455" spans="1:65" s="14" customFormat="1" x14ac:dyDescent="0.2">
      <c r="B455" s="214"/>
      <c r="C455" s="215"/>
      <c r="D455" s="199" t="s">
        <v>139</v>
      </c>
      <c r="E455" s="216" t="s">
        <v>1</v>
      </c>
      <c r="F455" s="217" t="s">
        <v>773</v>
      </c>
      <c r="G455" s="215"/>
      <c r="H455" s="218">
        <v>82.9</v>
      </c>
      <c r="I455" s="219"/>
      <c r="J455" s="215"/>
      <c r="K455" s="215"/>
      <c r="L455" s="220"/>
      <c r="M455" s="221"/>
      <c r="N455" s="222"/>
      <c r="O455" s="222"/>
      <c r="P455" s="222"/>
      <c r="Q455" s="222"/>
      <c r="R455" s="222"/>
      <c r="S455" s="222"/>
      <c r="T455" s="223"/>
      <c r="AT455" s="224" t="s">
        <v>139</v>
      </c>
      <c r="AU455" s="224" t="s">
        <v>90</v>
      </c>
      <c r="AV455" s="14" t="s">
        <v>90</v>
      </c>
      <c r="AW455" s="14" t="s">
        <v>36</v>
      </c>
      <c r="AX455" s="14" t="s">
        <v>81</v>
      </c>
      <c r="AY455" s="224" t="s">
        <v>128</v>
      </c>
    </row>
    <row r="456" spans="1:65" s="14" customFormat="1" x14ac:dyDescent="0.2">
      <c r="B456" s="214"/>
      <c r="C456" s="215"/>
      <c r="D456" s="199" t="s">
        <v>139</v>
      </c>
      <c r="E456" s="216" t="s">
        <v>1</v>
      </c>
      <c r="F456" s="217" t="s">
        <v>774</v>
      </c>
      <c r="G456" s="215"/>
      <c r="H456" s="218">
        <v>40.625999999999998</v>
      </c>
      <c r="I456" s="219"/>
      <c r="J456" s="215"/>
      <c r="K456" s="215"/>
      <c r="L456" s="220"/>
      <c r="M456" s="221"/>
      <c r="N456" s="222"/>
      <c r="O456" s="222"/>
      <c r="P456" s="222"/>
      <c r="Q456" s="222"/>
      <c r="R456" s="222"/>
      <c r="S456" s="222"/>
      <c r="T456" s="223"/>
      <c r="AT456" s="224" t="s">
        <v>139</v>
      </c>
      <c r="AU456" s="224" t="s">
        <v>90</v>
      </c>
      <c r="AV456" s="14" t="s">
        <v>90</v>
      </c>
      <c r="AW456" s="14" t="s">
        <v>36</v>
      </c>
      <c r="AX456" s="14" t="s">
        <v>81</v>
      </c>
      <c r="AY456" s="224" t="s">
        <v>128</v>
      </c>
    </row>
    <row r="457" spans="1:65" s="15" customFormat="1" x14ac:dyDescent="0.2">
      <c r="B457" s="225"/>
      <c r="C457" s="226"/>
      <c r="D457" s="199" t="s">
        <v>139</v>
      </c>
      <c r="E457" s="227" t="s">
        <v>1</v>
      </c>
      <c r="F457" s="228" t="s">
        <v>155</v>
      </c>
      <c r="G457" s="226"/>
      <c r="H457" s="229">
        <v>788.32600000000002</v>
      </c>
      <c r="I457" s="230"/>
      <c r="J457" s="226"/>
      <c r="K457" s="226"/>
      <c r="L457" s="231"/>
      <c r="M457" s="232"/>
      <c r="N457" s="233"/>
      <c r="O457" s="233"/>
      <c r="P457" s="233"/>
      <c r="Q457" s="233"/>
      <c r="R457" s="233"/>
      <c r="S457" s="233"/>
      <c r="T457" s="234"/>
      <c r="AT457" s="235" t="s">
        <v>139</v>
      </c>
      <c r="AU457" s="235" t="s">
        <v>90</v>
      </c>
      <c r="AV457" s="15" t="s">
        <v>135</v>
      </c>
      <c r="AW457" s="15" t="s">
        <v>36</v>
      </c>
      <c r="AX457" s="15" t="s">
        <v>88</v>
      </c>
      <c r="AY457" s="235" t="s">
        <v>128</v>
      </c>
    </row>
    <row r="458" spans="1:65" s="2" customFormat="1" ht="37.9" customHeight="1" x14ac:dyDescent="0.2">
      <c r="A458" s="34"/>
      <c r="B458" s="35"/>
      <c r="C458" s="186" t="s">
        <v>775</v>
      </c>
      <c r="D458" s="186" t="s">
        <v>130</v>
      </c>
      <c r="E458" s="187" t="s">
        <v>776</v>
      </c>
      <c r="F458" s="188" t="s">
        <v>777</v>
      </c>
      <c r="G458" s="189" t="s">
        <v>315</v>
      </c>
      <c r="H458" s="190">
        <v>7094.9340000000002</v>
      </c>
      <c r="I458" s="191"/>
      <c r="J458" s="192">
        <f>ROUND(I458*H458,2)</f>
        <v>0</v>
      </c>
      <c r="K458" s="188" t="s">
        <v>134</v>
      </c>
      <c r="L458" s="39"/>
      <c r="M458" s="193" t="s">
        <v>1</v>
      </c>
      <c r="N458" s="194" t="s">
        <v>46</v>
      </c>
      <c r="O458" s="71"/>
      <c r="P458" s="195">
        <f>O458*H458</f>
        <v>0</v>
      </c>
      <c r="Q458" s="195">
        <v>0</v>
      </c>
      <c r="R458" s="195">
        <f>Q458*H458</f>
        <v>0</v>
      </c>
      <c r="S458" s="195">
        <v>0</v>
      </c>
      <c r="T458" s="196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197" t="s">
        <v>135</v>
      </c>
      <c r="AT458" s="197" t="s">
        <v>130</v>
      </c>
      <c r="AU458" s="197" t="s">
        <v>90</v>
      </c>
      <c r="AY458" s="17" t="s">
        <v>128</v>
      </c>
      <c r="BE458" s="198">
        <f>IF(N458="základní",J458,0)</f>
        <v>0</v>
      </c>
      <c r="BF458" s="198">
        <f>IF(N458="snížená",J458,0)</f>
        <v>0</v>
      </c>
      <c r="BG458" s="198">
        <f>IF(N458="zákl. přenesená",J458,0)</f>
        <v>0</v>
      </c>
      <c r="BH458" s="198">
        <f>IF(N458="sníž. přenesená",J458,0)</f>
        <v>0</v>
      </c>
      <c r="BI458" s="198">
        <f>IF(N458="nulová",J458,0)</f>
        <v>0</v>
      </c>
      <c r="BJ458" s="17" t="s">
        <v>88</v>
      </c>
      <c r="BK458" s="198">
        <f>ROUND(I458*H458,2)</f>
        <v>0</v>
      </c>
      <c r="BL458" s="17" t="s">
        <v>135</v>
      </c>
      <c r="BM458" s="197" t="s">
        <v>778</v>
      </c>
    </row>
    <row r="459" spans="1:65" s="13" customFormat="1" x14ac:dyDescent="0.2">
      <c r="B459" s="204"/>
      <c r="C459" s="205"/>
      <c r="D459" s="199" t="s">
        <v>139</v>
      </c>
      <c r="E459" s="206" t="s">
        <v>1</v>
      </c>
      <c r="F459" s="207" t="s">
        <v>779</v>
      </c>
      <c r="G459" s="205"/>
      <c r="H459" s="206" t="s">
        <v>1</v>
      </c>
      <c r="I459" s="208"/>
      <c r="J459" s="205"/>
      <c r="K459" s="205"/>
      <c r="L459" s="209"/>
      <c r="M459" s="210"/>
      <c r="N459" s="211"/>
      <c r="O459" s="211"/>
      <c r="P459" s="211"/>
      <c r="Q459" s="211"/>
      <c r="R459" s="211"/>
      <c r="S459" s="211"/>
      <c r="T459" s="212"/>
      <c r="AT459" s="213" t="s">
        <v>139</v>
      </c>
      <c r="AU459" s="213" t="s">
        <v>90</v>
      </c>
      <c r="AV459" s="13" t="s">
        <v>88</v>
      </c>
      <c r="AW459" s="13" t="s">
        <v>36</v>
      </c>
      <c r="AX459" s="13" t="s">
        <v>81</v>
      </c>
      <c r="AY459" s="213" t="s">
        <v>128</v>
      </c>
    </row>
    <row r="460" spans="1:65" s="14" customFormat="1" x14ac:dyDescent="0.2">
      <c r="B460" s="214"/>
      <c r="C460" s="215"/>
      <c r="D460" s="199" t="s">
        <v>139</v>
      </c>
      <c r="E460" s="216" t="s">
        <v>1</v>
      </c>
      <c r="F460" s="217" t="s">
        <v>780</v>
      </c>
      <c r="G460" s="215"/>
      <c r="H460" s="218">
        <v>7094.9340000000002</v>
      </c>
      <c r="I460" s="219"/>
      <c r="J460" s="215"/>
      <c r="K460" s="215"/>
      <c r="L460" s="220"/>
      <c r="M460" s="221"/>
      <c r="N460" s="222"/>
      <c r="O460" s="222"/>
      <c r="P460" s="222"/>
      <c r="Q460" s="222"/>
      <c r="R460" s="222"/>
      <c r="S460" s="222"/>
      <c r="T460" s="223"/>
      <c r="AT460" s="224" t="s">
        <v>139</v>
      </c>
      <c r="AU460" s="224" t="s">
        <v>90</v>
      </c>
      <c r="AV460" s="14" t="s">
        <v>90</v>
      </c>
      <c r="AW460" s="14" t="s">
        <v>36</v>
      </c>
      <c r="AX460" s="14" t="s">
        <v>88</v>
      </c>
      <c r="AY460" s="224" t="s">
        <v>128</v>
      </c>
    </row>
    <row r="461" spans="1:65" s="2" customFormat="1" ht="44.25" customHeight="1" x14ac:dyDescent="0.2">
      <c r="A461" s="34"/>
      <c r="B461" s="35"/>
      <c r="C461" s="186" t="s">
        <v>781</v>
      </c>
      <c r="D461" s="186" t="s">
        <v>130</v>
      </c>
      <c r="E461" s="187" t="s">
        <v>782</v>
      </c>
      <c r="F461" s="188" t="s">
        <v>783</v>
      </c>
      <c r="G461" s="189" t="s">
        <v>315</v>
      </c>
      <c r="H461" s="190">
        <v>106.535</v>
      </c>
      <c r="I461" s="191"/>
      <c r="J461" s="192">
        <f>ROUND(I461*H461,2)</f>
        <v>0</v>
      </c>
      <c r="K461" s="188" t="s">
        <v>134</v>
      </c>
      <c r="L461" s="39"/>
      <c r="M461" s="193" t="s">
        <v>1</v>
      </c>
      <c r="N461" s="194" t="s">
        <v>46</v>
      </c>
      <c r="O461" s="71"/>
      <c r="P461" s="195">
        <f>O461*H461</f>
        <v>0</v>
      </c>
      <c r="Q461" s="195">
        <v>0</v>
      </c>
      <c r="R461" s="195">
        <f>Q461*H461</f>
        <v>0</v>
      </c>
      <c r="S461" s="195">
        <v>0</v>
      </c>
      <c r="T461" s="196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197" t="s">
        <v>135</v>
      </c>
      <c r="AT461" s="197" t="s">
        <v>130</v>
      </c>
      <c r="AU461" s="197" t="s">
        <v>90</v>
      </c>
      <c r="AY461" s="17" t="s">
        <v>128</v>
      </c>
      <c r="BE461" s="198">
        <f>IF(N461="základní",J461,0)</f>
        <v>0</v>
      </c>
      <c r="BF461" s="198">
        <f>IF(N461="snížená",J461,0)</f>
        <v>0</v>
      </c>
      <c r="BG461" s="198">
        <f>IF(N461="zákl. přenesená",J461,0)</f>
        <v>0</v>
      </c>
      <c r="BH461" s="198">
        <f>IF(N461="sníž. přenesená",J461,0)</f>
        <v>0</v>
      </c>
      <c r="BI461" s="198">
        <f>IF(N461="nulová",J461,0)</f>
        <v>0</v>
      </c>
      <c r="BJ461" s="17" t="s">
        <v>88</v>
      </c>
      <c r="BK461" s="198">
        <f>ROUND(I461*H461,2)</f>
        <v>0</v>
      </c>
      <c r="BL461" s="17" t="s">
        <v>135</v>
      </c>
      <c r="BM461" s="197" t="s">
        <v>784</v>
      </c>
    </row>
    <row r="462" spans="1:65" s="14" customFormat="1" ht="22.5" x14ac:dyDescent="0.2">
      <c r="B462" s="214"/>
      <c r="C462" s="215"/>
      <c r="D462" s="199" t="s">
        <v>139</v>
      </c>
      <c r="E462" s="216" t="s">
        <v>1</v>
      </c>
      <c r="F462" s="217" t="s">
        <v>770</v>
      </c>
      <c r="G462" s="215"/>
      <c r="H462" s="218">
        <v>106.535</v>
      </c>
      <c r="I462" s="219"/>
      <c r="J462" s="215"/>
      <c r="K462" s="215"/>
      <c r="L462" s="220"/>
      <c r="M462" s="221"/>
      <c r="N462" s="222"/>
      <c r="O462" s="222"/>
      <c r="P462" s="222"/>
      <c r="Q462" s="222"/>
      <c r="R462" s="222"/>
      <c r="S462" s="222"/>
      <c r="T462" s="223"/>
      <c r="AT462" s="224" t="s">
        <v>139</v>
      </c>
      <c r="AU462" s="224" t="s">
        <v>90</v>
      </c>
      <c r="AV462" s="14" t="s">
        <v>90</v>
      </c>
      <c r="AW462" s="14" t="s">
        <v>36</v>
      </c>
      <c r="AX462" s="14" t="s">
        <v>88</v>
      </c>
      <c r="AY462" s="224" t="s">
        <v>128</v>
      </c>
    </row>
    <row r="463" spans="1:65" s="2" customFormat="1" ht="44.25" customHeight="1" x14ac:dyDescent="0.2">
      <c r="A463" s="34"/>
      <c r="B463" s="35"/>
      <c r="C463" s="186" t="s">
        <v>785</v>
      </c>
      <c r="D463" s="186" t="s">
        <v>130</v>
      </c>
      <c r="E463" s="187" t="s">
        <v>786</v>
      </c>
      <c r="F463" s="188" t="s">
        <v>787</v>
      </c>
      <c r="G463" s="189" t="s">
        <v>315</v>
      </c>
      <c r="H463" s="190">
        <v>124.931</v>
      </c>
      <c r="I463" s="191"/>
      <c r="J463" s="192">
        <f>ROUND(I463*H463,2)</f>
        <v>0</v>
      </c>
      <c r="K463" s="188" t="s">
        <v>134</v>
      </c>
      <c r="L463" s="39"/>
      <c r="M463" s="193" t="s">
        <v>1</v>
      </c>
      <c r="N463" s="194" t="s">
        <v>46</v>
      </c>
      <c r="O463" s="71"/>
      <c r="P463" s="195">
        <f>O463*H463</f>
        <v>0</v>
      </c>
      <c r="Q463" s="195">
        <v>0</v>
      </c>
      <c r="R463" s="195">
        <f>Q463*H463</f>
        <v>0</v>
      </c>
      <c r="S463" s="195">
        <v>0</v>
      </c>
      <c r="T463" s="196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197" t="s">
        <v>135</v>
      </c>
      <c r="AT463" s="197" t="s">
        <v>130</v>
      </c>
      <c r="AU463" s="197" t="s">
        <v>90</v>
      </c>
      <c r="AY463" s="17" t="s">
        <v>128</v>
      </c>
      <c r="BE463" s="198">
        <f>IF(N463="základní",J463,0)</f>
        <v>0</v>
      </c>
      <c r="BF463" s="198">
        <f>IF(N463="snížená",J463,0)</f>
        <v>0</v>
      </c>
      <c r="BG463" s="198">
        <f>IF(N463="zákl. přenesená",J463,0)</f>
        <v>0</v>
      </c>
      <c r="BH463" s="198">
        <f>IF(N463="sníž. přenesená",J463,0)</f>
        <v>0</v>
      </c>
      <c r="BI463" s="198">
        <f>IF(N463="nulová",J463,0)</f>
        <v>0</v>
      </c>
      <c r="BJ463" s="17" t="s">
        <v>88</v>
      </c>
      <c r="BK463" s="198">
        <f>ROUND(I463*H463,2)</f>
        <v>0</v>
      </c>
      <c r="BL463" s="17" t="s">
        <v>135</v>
      </c>
      <c r="BM463" s="197" t="s">
        <v>788</v>
      </c>
    </row>
    <row r="464" spans="1:65" s="14" customFormat="1" ht="22.5" x14ac:dyDescent="0.2">
      <c r="B464" s="214"/>
      <c r="C464" s="215"/>
      <c r="D464" s="199" t="s">
        <v>139</v>
      </c>
      <c r="E464" s="216" t="s">
        <v>1</v>
      </c>
      <c r="F464" s="217" t="s">
        <v>771</v>
      </c>
      <c r="G464" s="215"/>
      <c r="H464" s="218">
        <v>0.53100000000000003</v>
      </c>
      <c r="I464" s="219"/>
      <c r="J464" s="215"/>
      <c r="K464" s="215"/>
      <c r="L464" s="220"/>
      <c r="M464" s="221"/>
      <c r="N464" s="222"/>
      <c r="O464" s="222"/>
      <c r="P464" s="222"/>
      <c r="Q464" s="222"/>
      <c r="R464" s="222"/>
      <c r="S464" s="222"/>
      <c r="T464" s="223"/>
      <c r="AT464" s="224" t="s">
        <v>139</v>
      </c>
      <c r="AU464" s="224" t="s">
        <v>90</v>
      </c>
      <c r="AV464" s="14" t="s">
        <v>90</v>
      </c>
      <c r="AW464" s="14" t="s">
        <v>36</v>
      </c>
      <c r="AX464" s="14" t="s">
        <v>81</v>
      </c>
      <c r="AY464" s="224" t="s">
        <v>128</v>
      </c>
    </row>
    <row r="465" spans="1:65" s="14" customFormat="1" ht="22.5" x14ac:dyDescent="0.2">
      <c r="B465" s="214"/>
      <c r="C465" s="215"/>
      <c r="D465" s="199" t="s">
        <v>139</v>
      </c>
      <c r="E465" s="216" t="s">
        <v>1</v>
      </c>
      <c r="F465" s="217" t="s">
        <v>772</v>
      </c>
      <c r="G465" s="215"/>
      <c r="H465" s="218">
        <v>0.874</v>
      </c>
      <c r="I465" s="219"/>
      <c r="J465" s="215"/>
      <c r="K465" s="215"/>
      <c r="L465" s="220"/>
      <c r="M465" s="221"/>
      <c r="N465" s="222"/>
      <c r="O465" s="222"/>
      <c r="P465" s="222"/>
      <c r="Q465" s="222"/>
      <c r="R465" s="222"/>
      <c r="S465" s="222"/>
      <c r="T465" s="223"/>
      <c r="AT465" s="224" t="s">
        <v>139</v>
      </c>
      <c r="AU465" s="224" t="s">
        <v>90</v>
      </c>
      <c r="AV465" s="14" t="s">
        <v>90</v>
      </c>
      <c r="AW465" s="14" t="s">
        <v>36</v>
      </c>
      <c r="AX465" s="14" t="s">
        <v>81</v>
      </c>
      <c r="AY465" s="224" t="s">
        <v>128</v>
      </c>
    </row>
    <row r="466" spans="1:65" s="14" customFormat="1" x14ac:dyDescent="0.2">
      <c r="B466" s="214"/>
      <c r="C466" s="215"/>
      <c r="D466" s="199" t="s">
        <v>139</v>
      </c>
      <c r="E466" s="216" t="s">
        <v>1</v>
      </c>
      <c r="F466" s="217" t="s">
        <v>773</v>
      </c>
      <c r="G466" s="215"/>
      <c r="H466" s="218">
        <v>82.9</v>
      </c>
      <c r="I466" s="219"/>
      <c r="J466" s="215"/>
      <c r="K466" s="215"/>
      <c r="L466" s="220"/>
      <c r="M466" s="221"/>
      <c r="N466" s="222"/>
      <c r="O466" s="222"/>
      <c r="P466" s="222"/>
      <c r="Q466" s="222"/>
      <c r="R466" s="222"/>
      <c r="S466" s="222"/>
      <c r="T466" s="223"/>
      <c r="AT466" s="224" t="s">
        <v>139</v>
      </c>
      <c r="AU466" s="224" t="s">
        <v>90</v>
      </c>
      <c r="AV466" s="14" t="s">
        <v>90</v>
      </c>
      <c r="AW466" s="14" t="s">
        <v>36</v>
      </c>
      <c r="AX466" s="14" t="s">
        <v>81</v>
      </c>
      <c r="AY466" s="224" t="s">
        <v>128</v>
      </c>
    </row>
    <row r="467" spans="1:65" s="14" customFormat="1" x14ac:dyDescent="0.2">
      <c r="B467" s="214"/>
      <c r="C467" s="215"/>
      <c r="D467" s="199" t="s">
        <v>139</v>
      </c>
      <c r="E467" s="216" t="s">
        <v>1</v>
      </c>
      <c r="F467" s="217" t="s">
        <v>774</v>
      </c>
      <c r="G467" s="215"/>
      <c r="H467" s="218">
        <v>40.625999999999998</v>
      </c>
      <c r="I467" s="219"/>
      <c r="J467" s="215"/>
      <c r="K467" s="215"/>
      <c r="L467" s="220"/>
      <c r="M467" s="221"/>
      <c r="N467" s="222"/>
      <c r="O467" s="222"/>
      <c r="P467" s="222"/>
      <c r="Q467" s="222"/>
      <c r="R467" s="222"/>
      <c r="S467" s="222"/>
      <c r="T467" s="223"/>
      <c r="AT467" s="224" t="s">
        <v>139</v>
      </c>
      <c r="AU467" s="224" t="s">
        <v>90</v>
      </c>
      <c r="AV467" s="14" t="s">
        <v>90</v>
      </c>
      <c r="AW467" s="14" t="s">
        <v>36</v>
      </c>
      <c r="AX467" s="14" t="s">
        <v>81</v>
      </c>
      <c r="AY467" s="224" t="s">
        <v>128</v>
      </c>
    </row>
    <row r="468" spans="1:65" s="15" customFormat="1" x14ac:dyDescent="0.2">
      <c r="B468" s="225"/>
      <c r="C468" s="226"/>
      <c r="D468" s="199" t="s">
        <v>139</v>
      </c>
      <c r="E468" s="227" t="s">
        <v>1</v>
      </c>
      <c r="F468" s="228" t="s">
        <v>155</v>
      </c>
      <c r="G468" s="226"/>
      <c r="H468" s="229">
        <v>124.931</v>
      </c>
      <c r="I468" s="230"/>
      <c r="J468" s="226"/>
      <c r="K468" s="226"/>
      <c r="L468" s="231"/>
      <c r="M468" s="232"/>
      <c r="N468" s="233"/>
      <c r="O468" s="233"/>
      <c r="P468" s="233"/>
      <c r="Q468" s="233"/>
      <c r="R468" s="233"/>
      <c r="S468" s="233"/>
      <c r="T468" s="234"/>
      <c r="AT468" s="235" t="s">
        <v>139</v>
      </c>
      <c r="AU468" s="235" t="s">
        <v>90</v>
      </c>
      <c r="AV468" s="15" t="s">
        <v>135</v>
      </c>
      <c r="AW468" s="15" t="s">
        <v>36</v>
      </c>
      <c r="AX468" s="15" t="s">
        <v>88</v>
      </c>
      <c r="AY468" s="235" t="s">
        <v>128</v>
      </c>
    </row>
    <row r="469" spans="1:65" s="2" customFormat="1" ht="44.25" customHeight="1" x14ac:dyDescent="0.2">
      <c r="A469" s="34"/>
      <c r="B469" s="35"/>
      <c r="C469" s="186" t="s">
        <v>789</v>
      </c>
      <c r="D469" s="186" t="s">
        <v>130</v>
      </c>
      <c r="E469" s="187" t="s">
        <v>790</v>
      </c>
      <c r="F469" s="188" t="s">
        <v>314</v>
      </c>
      <c r="G469" s="189" t="s">
        <v>315</v>
      </c>
      <c r="H469" s="190">
        <v>556.86</v>
      </c>
      <c r="I469" s="191"/>
      <c r="J469" s="192">
        <f>ROUND(I469*H469,2)</f>
        <v>0</v>
      </c>
      <c r="K469" s="188" t="s">
        <v>134</v>
      </c>
      <c r="L469" s="39"/>
      <c r="M469" s="193" t="s">
        <v>1</v>
      </c>
      <c r="N469" s="194" t="s">
        <v>46</v>
      </c>
      <c r="O469" s="71"/>
      <c r="P469" s="195">
        <f>O469*H469</f>
        <v>0</v>
      </c>
      <c r="Q469" s="195">
        <v>0</v>
      </c>
      <c r="R469" s="195">
        <f>Q469*H469</f>
        <v>0</v>
      </c>
      <c r="S469" s="195">
        <v>0</v>
      </c>
      <c r="T469" s="196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197" t="s">
        <v>135</v>
      </c>
      <c r="AT469" s="197" t="s">
        <v>130</v>
      </c>
      <c r="AU469" s="197" t="s">
        <v>90</v>
      </c>
      <c r="AY469" s="17" t="s">
        <v>128</v>
      </c>
      <c r="BE469" s="198">
        <f>IF(N469="základní",J469,0)</f>
        <v>0</v>
      </c>
      <c r="BF469" s="198">
        <f>IF(N469="snížená",J469,0)</f>
        <v>0</v>
      </c>
      <c r="BG469" s="198">
        <f>IF(N469="zákl. přenesená",J469,0)</f>
        <v>0</v>
      </c>
      <c r="BH469" s="198">
        <f>IF(N469="sníž. přenesená",J469,0)</f>
        <v>0</v>
      </c>
      <c r="BI469" s="198">
        <f>IF(N469="nulová",J469,0)</f>
        <v>0</v>
      </c>
      <c r="BJ469" s="17" t="s">
        <v>88</v>
      </c>
      <c r="BK469" s="198">
        <f>ROUND(I469*H469,2)</f>
        <v>0</v>
      </c>
      <c r="BL469" s="17" t="s">
        <v>135</v>
      </c>
      <c r="BM469" s="197" t="s">
        <v>791</v>
      </c>
    </row>
    <row r="470" spans="1:65" s="14" customFormat="1" ht="22.5" x14ac:dyDescent="0.2">
      <c r="B470" s="214"/>
      <c r="C470" s="215"/>
      <c r="D470" s="199" t="s">
        <v>139</v>
      </c>
      <c r="E470" s="216" t="s">
        <v>1</v>
      </c>
      <c r="F470" s="217" t="s">
        <v>767</v>
      </c>
      <c r="G470" s="215"/>
      <c r="H470" s="218">
        <v>282.79500000000002</v>
      </c>
      <c r="I470" s="219"/>
      <c r="J470" s="215"/>
      <c r="K470" s="215"/>
      <c r="L470" s="220"/>
      <c r="M470" s="221"/>
      <c r="N470" s="222"/>
      <c r="O470" s="222"/>
      <c r="P470" s="222"/>
      <c r="Q470" s="222"/>
      <c r="R470" s="222"/>
      <c r="S470" s="222"/>
      <c r="T470" s="223"/>
      <c r="AT470" s="224" t="s">
        <v>139</v>
      </c>
      <c r="AU470" s="224" t="s">
        <v>90</v>
      </c>
      <c r="AV470" s="14" t="s">
        <v>90</v>
      </c>
      <c r="AW470" s="14" t="s">
        <v>36</v>
      </c>
      <c r="AX470" s="14" t="s">
        <v>81</v>
      </c>
      <c r="AY470" s="224" t="s">
        <v>128</v>
      </c>
    </row>
    <row r="471" spans="1:65" s="14" customFormat="1" ht="22.5" x14ac:dyDescent="0.2">
      <c r="B471" s="214"/>
      <c r="C471" s="215"/>
      <c r="D471" s="199" t="s">
        <v>139</v>
      </c>
      <c r="E471" s="216" t="s">
        <v>1</v>
      </c>
      <c r="F471" s="217" t="s">
        <v>768</v>
      </c>
      <c r="G471" s="215"/>
      <c r="H471" s="218">
        <v>129.833</v>
      </c>
      <c r="I471" s="219"/>
      <c r="J471" s="215"/>
      <c r="K471" s="215"/>
      <c r="L471" s="220"/>
      <c r="M471" s="221"/>
      <c r="N471" s="222"/>
      <c r="O471" s="222"/>
      <c r="P471" s="222"/>
      <c r="Q471" s="222"/>
      <c r="R471" s="222"/>
      <c r="S471" s="222"/>
      <c r="T471" s="223"/>
      <c r="AT471" s="224" t="s">
        <v>139</v>
      </c>
      <c r="AU471" s="224" t="s">
        <v>90</v>
      </c>
      <c r="AV471" s="14" t="s">
        <v>90</v>
      </c>
      <c r="AW471" s="14" t="s">
        <v>36</v>
      </c>
      <c r="AX471" s="14" t="s">
        <v>81</v>
      </c>
      <c r="AY471" s="224" t="s">
        <v>128</v>
      </c>
    </row>
    <row r="472" spans="1:65" s="14" customFormat="1" ht="22.5" x14ac:dyDescent="0.2">
      <c r="B472" s="214"/>
      <c r="C472" s="215"/>
      <c r="D472" s="199" t="s">
        <v>139</v>
      </c>
      <c r="E472" s="216" t="s">
        <v>1</v>
      </c>
      <c r="F472" s="217" t="s">
        <v>769</v>
      </c>
      <c r="G472" s="215"/>
      <c r="H472" s="218">
        <v>144.232</v>
      </c>
      <c r="I472" s="219"/>
      <c r="J472" s="215"/>
      <c r="K472" s="215"/>
      <c r="L472" s="220"/>
      <c r="M472" s="221"/>
      <c r="N472" s="222"/>
      <c r="O472" s="222"/>
      <c r="P472" s="222"/>
      <c r="Q472" s="222"/>
      <c r="R472" s="222"/>
      <c r="S472" s="222"/>
      <c r="T472" s="223"/>
      <c r="AT472" s="224" t="s">
        <v>139</v>
      </c>
      <c r="AU472" s="224" t="s">
        <v>90</v>
      </c>
      <c r="AV472" s="14" t="s">
        <v>90</v>
      </c>
      <c r="AW472" s="14" t="s">
        <v>36</v>
      </c>
      <c r="AX472" s="14" t="s">
        <v>81</v>
      </c>
      <c r="AY472" s="224" t="s">
        <v>128</v>
      </c>
    </row>
    <row r="473" spans="1:65" s="15" customFormat="1" x14ac:dyDescent="0.2">
      <c r="B473" s="225"/>
      <c r="C473" s="226"/>
      <c r="D473" s="199" t="s">
        <v>139</v>
      </c>
      <c r="E473" s="227" t="s">
        <v>1</v>
      </c>
      <c r="F473" s="228" t="s">
        <v>155</v>
      </c>
      <c r="G473" s="226"/>
      <c r="H473" s="229">
        <v>556.86</v>
      </c>
      <c r="I473" s="230"/>
      <c r="J473" s="226"/>
      <c r="K473" s="226"/>
      <c r="L473" s="231"/>
      <c r="M473" s="232"/>
      <c r="N473" s="233"/>
      <c r="O473" s="233"/>
      <c r="P473" s="233"/>
      <c r="Q473" s="233"/>
      <c r="R473" s="233"/>
      <c r="S473" s="233"/>
      <c r="T473" s="234"/>
      <c r="AT473" s="235" t="s">
        <v>139</v>
      </c>
      <c r="AU473" s="235" t="s">
        <v>90</v>
      </c>
      <c r="AV473" s="15" t="s">
        <v>135</v>
      </c>
      <c r="AW473" s="15" t="s">
        <v>36</v>
      </c>
      <c r="AX473" s="15" t="s">
        <v>88</v>
      </c>
      <c r="AY473" s="235" t="s">
        <v>128</v>
      </c>
    </row>
    <row r="474" spans="1:65" s="12" customFormat="1" ht="22.9" customHeight="1" x14ac:dyDescent="0.2">
      <c r="B474" s="170"/>
      <c r="C474" s="171"/>
      <c r="D474" s="172" t="s">
        <v>80</v>
      </c>
      <c r="E474" s="184" t="s">
        <v>792</v>
      </c>
      <c r="F474" s="184" t="s">
        <v>793</v>
      </c>
      <c r="G474" s="171"/>
      <c r="H474" s="171"/>
      <c r="I474" s="174"/>
      <c r="J474" s="185">
        <f>BK474</f>
        <v>0</v>
      </c>
      <c r="K474" s="171"/>
      <c r="L474" s="176"/>
      <c r="M474" s="177"/>
      <c r="N474" s="178"/>
      <c r="O474" s="178"/>
      <c r="P474" s="179">
        <f>P475</f>
        <v>0</v>
      </c>
      <c r="Q474" s="178"/>
      <c r="R474" s="179">
        <f>R475</f>
        <v>0</v>
      </c>
      <c r="S474" s="178"/>
      <c r="T474" s="180">
        <f>T475</f>
        <v>0</v>
      </c>
      <c r="AR474" s="181" t="s">
        <v>88</v>
      </c>
      <c r="AT474" s="182" t="s">
        <v>80</v>
      </c>
      <c r="AU474" s="182" t="s">
        <v>88</v>
      </c>
      <c r="AY474" s="181" t="s">
        <v>128</v>
      </c>
      <c r="BK474" s="183">
        <f>BK475</f>
        <v>0</v>
      </c>
    </row>
    <row r="475" spans="1:65" s="2" customFormat="1" ht="49.15" customHeight="1" x14ac:dyDescent="0.2">
      <c r="A475" s="34"/>
      <c r="B475" s="35"/>
      <c r="C475" s="186" t="s">
        <v>794</v>
      </c>
      <c r="D475" s="186" t="s">
        <v>130</v>
      </c>
      <c r="E475" s="187" t="s">
        <v>795</v>
      </c>
      <c r="F475" s="188" t="s">
        <v>796</v>
      </c>
      <c r="G475" s="189" t="s">
        <v>315</v>
      </c>
      <c r="H475" s="190">
        <v>1938.633</v>
      </c>
      <c r="I475" s="191"/>
      <c r="J475" s="192">
        <f>ROUND(I475*H475,2)</f>
        <v>0</v>
      </c>
      <c r="K475" s="188" t="s">
        <v>134</v>
      </c>
      <c r="L475" s="39"/>
      <c r="M475" s="193" t="s">
        <v>1</v>
      </c>
      <c r="N475" s="194" t="s">
        <v>46</v>
      </c>
      <c r="O475" s="71"/>
      <c r="P475" s="195">
        <f>O475*H475</f>
        <v>0</v>
      </c>
      <c r="Q475" s="195">
        <v>0</v>
      </c>
      <c r="R475" s="195">
        <f>Q475*H475</f>
        <v>0</v>
      </c>
      <c r="S475" s="195">
        <v>0</v>
      </c>
      <c r="T475" s="196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197" t="s">
        <v>135</v>
      </c>
      <c r="AT475" s="197" t="s">
        <v>130</v>
      </c>
      <c r="AU475" s="197" t="s">
        <v>90</v>
      </c>
      <c r="AY475" s="17" t="s">
        <v>128</v>
      </c>
      <c r="BE475" s="198">
        <f>IF(N475="základní",J475,0)</f>
        <v>0</v>
      </c>
      <c r="BF475" s="198">
        <f>IF(N475="snížená",J475,0)</f>
        <v>0</v>
      </c>
      <c r="BG475" s="198">
        <f>IF(N475="zákl. přenesená",J475,0)</f>
        <v>0</v>
      </c>
      <c r="BH475" s="198">
        <f>IF(N475="sníž. přenesená",J475,0)</f>
        <v>0</v>
      </c>
      <c r="BI475" s="198">
        <f>IF(N475="nulová",J475,0)</f>
        <v>0</v>
      </c>
      <c r="BJ475" s="17" t="s">
        <v>88</v>
      </c>
      <c r="BK475" s="198">
        <f>ROUND(I475*H475,2)</f>
        <v>0</v>
      </c>
      <c r="BL475" s="17" t="s">
        <v>135</v>
      </c>
      <c r="BM475" s="197" t="s">
        <v>797</v>
      </c>
    </row>
    <row r="476" spans="1:65" s="12" customFormat="1" ht="25.9" customHeight="1" x14ac:dyDescent="0.2">
      <c r="B476" s="170"/>
      <c r="C476" s="171"/>
      <c r="D476" s="172" t="s">
        <v>80</v>
      </c>
      <c r="E476" s="173" t="s">
        <v>798</v>
      </c>
      <c r="F476" s="173" t="s">
        <v>799</v>
      </c>
      <c r="G476" s="171"/>
      <c r="H476" s="171"/>
      <c r="I476" s="174"/>
      <c r="J476" s="175">
        <f>BK476</f>
        <v>0</v>
      </c>
      <c r="K476" s="171"/>
      <c r="L476" s="176"/>
      <c r="M476" s="177"/>
      <c r="N476" s="178"/>
      <c r="O476" s="178"/>
      <c r="P476" s="179">
        <f>SUM(P477:P495)</f>
        <v>0</v>
      </c>
      <c r="Q476" s="178"/>
      <c r="R476" s="179">
        <f>SUM(R477:R495)</f>
        <v>0</v>
      </c>
      <c r="S476" s="178"/>
      <c r="T476" s="180">
        <f>SUM(T477:T495)</f>
        <v>0</v>
      </c>
      <c r="AR476" s="181" t="s">
        <v>135</v>
      </c>
      <c r="AT476" s="182" t="s">
        <v>80</v>
      </c>
      <c r="AU476" s="182" t="s">
        <v>81</v>
      </c>
      <c r="AY476" s="181" t="s">
        <v>128</v>
      </c>
      <c r="BK476" s="183">
        <f>SUM(BK477:BK495)</f>
        <v>0</v>
      </c>
    </row>
    <row r="477" spans="1:65" s="2" customFormat="1" ht="16.5" customHeight="1" x14ac:dyDescent="0.2">
      <c r="A477" s="34"/>
      <c r="B477" s="35"/>
      <c r="C477" s="186" t="s">
        <v>800</v>
      </c>
      <c r="D477" s="186" t="s">
        <v>130</v>
      </c>
      <c r="E477" s="187" t="s">
        <v>801</v>
      </c>
      <c r="F477" s="188" t="s">
        <v>802</v>
      </c>
      <c r="G477" s="189" t="s">
        <v>1</v>
      </c>
      <c r="H477" s="190">
        <v>1</v>
      </c>
      <c r="I477" s="191"/>
      <c r="J477" s="192">
        <f>ROUND(I477*H477,2)</f>
        <v>0</v>
      </c>
      <c r="K477" s="188" t="s">
        <v>1</v>
      </c>
      <c r="L477" s="39"/>
      <c r="M477" s="193" t="s">
        <v>1</v>
      </c>
      <c r="N477" s="194" t="s">
        <v>46</v>
      </c>
      <c r="O477" s="71"/>
      <c r="P477" s="195">
        <f>O477*H477</f>
        <v>0</v>
      </c>
      <c r="Q477" s="195">
        <v>0</v>
      </c>
      <c r="R477" s="195">
        <f>Q477*H477</f>
        <v>0</v>
      </c>
      <c r="S477" s="195">
        <v>0</v>
      </c>
      <c r="T477" s="196">
        <f>S477*H477</f>
        <v>0</v>
      </c>
      <c r="U477" s="34"/>
      <c r="V477" s="34"/>
      <c r="W477" s="34"/>
      <c r="X477" s="34"/>
      <c r="Y477" s="34"/>
      <c r="Z477" s="34"/>
      <c r="AA477" s="34"/>
      <c r="AB477" s="34"/>
      <c r="AC477" s="34"/>
      <c r="AD477" s="34"/>
      <c r="AE477" s="34"/>
      <c r="AR477" s="197" t="s">
        <v>219</v>
      </c>
      <c r="AT477" s="197" t="s">
        <v>130</v>
      </c>
      <c r="AU477" s="197" t="s">
        <v>88</v>
      </c>
      <c r="AY477" s="17" t="s">
        <v>128</v>
      </c>
      <c r="BE477" s="198">
        <f>IF(N477="základní",J477,0)</f>
        <v>0</v>
      </c>
      <c r="BF477" s="198">
        <f>IF(N477="snížená",J477,0)</f>
        <v>0</v>
      </c>
      <c r="BG477" s="198">
        <f>IF(N477="zákl. přenesená",J477,0)</f>
        <v>0</v>
      </c>
      <c r="BH477" s="198">
        <f>IF(N477="sníž. přenesená",J477,0)</f>
        <v>0</v>
      </c>
      <c r="BI477" s="198">
        <f>IF(N477="nulová",J477,0)</f>
        <v>0</v>
      </c>
      <c r="BJ477" s="17" t="s">
        <v>88</v>
      </c>
      <c r="BK477" s="198">
        <f>ROUND(I477*H477,2)</f>
        <v>0</v>
      </c>
      <c r="BL477" s="17" t="s">
        <v>219</v>
      </c>
      <c r="BM477" s="197" t="s">
        <v>803</v>
      </c>
    </row>
    <row r="478" spans="1:65" s="13" customFormat="1" x14ac:dyDescent="0.2">
      <c r="B478" s="204"/>
      <c r="C478" s="205"/>
      <c r="D478" s="199" t="s">
        <v>139</v>
      </c>
      <c r="E478" s="206" t="s">
        <v>1</v>
      </c>
      <c r="F478" s="207" t="s">
        <v>804</v>
      </c>
      <c r="G478" s="205"/>
      <c r="H478" s="206" t="s">
        <v>1</v>
      </c>
      <c r="I478" s="208"/>
      <c r="J478" s="205"/>
      <c r="K478" s="205"/>
      <c r="L478" s="209"/>
      <c r="M478" s="210"/>
      <c r="N478" s="211"/>
      <c r="O478" s="211"/>
      <c r="P478" s="211"/>
      <c r="Q478" s="211"/>
      <c r="R478" s="211"/>
      <c r="S478" s="211"/>
      <c r="T478" s="212"/>
      <c r="AT478" s="213" t="s">
        <v>139</v>
      </c>
      <c r="AU478" s="213" t="s">
        <v>88</v>
      </c>
      <c r="AV478" s="13" t="s">
        <v>88</v>
      </c>
      <c r="AW478" s="13" t="s">
        <v>36</v>
      </c>
      <c r="AX478" s="13" t="s">
        <v>81</v>
      </c>
      <c r="AY478" s="213" t="s">
        <v>128</v>
      </c>
    </row>
    <row r="479" spans="1:65" s="13" customFormat="1" x14ac:dyDescent="0.2">
      <c r="B479" s="204"/>
      <c r="C479" s="205"/>
      <c r="D479" s="199" t="s">
        <v>139</v>
      </c>
      <c r="E479" s="206" t="s">
        <v>1</v>
      </c>
      <c r="F479" s="207" t="s">
        <v>368</v>
      </c>
      <c r="G479" s="205"/>
      <c r="H479" s="206" t="s">
        <v>1</v>
      </c>
      <c r="I479" s="208"/>
      <c r="J479" s="205"/>
      <c r="K479" s="205"/>
      <c r="L479" s="209"/>
      <c r="M479" s="210"/>
      <c r="N479" s="211"/>
      <c r="O479" s="211"/>
      <c r="P479" s="211"/>
      <c r="Q479" s="211"/>
      <c r="R479" s="211"/>
      <c r="S479" s="211"/>
      <c r="T479" s="212"/>
      <c r="AT479" s="213" t="s">
        <v>139</v>
      </c>
      <c r="AU479" s="213" t="s">
        <v>88</v>
      </c>
      <c r="AV479" s="13" t="s">
        <v>88</v>
      </c>
      <c r="AW479" s="13" t="s">
        <v>36</v>
      </c>
      <c r="AX479" s="13" t="s">
        <v>81</v>
      </c>
      <c r="AY479" s="213" t="s">
        <v>128</v>
      </c>
    </row>
    <row r="480" spans="1:65" s="13" customFormat="1" x14ac:dyDescent="0.2">
      <c r="B480" s="204"/>
      <c r="C480" s="205"/>
      <c r="D480" s="199" t="s">
        <v>139</v>
      </c>
      <c r="E480" s="206" t="s">
        <v>1</v>
      </c>
      <c r="F480" s="207" t="s">
        <v>805</v>
      </c>
      <c r="G480" s="205"/>
      <c r="H480" s="206" t="s">
        <v>1</v>
      </c>
      <c r="I480" s="208"/>
      <c r="J480" s="205"/>
      <c r="K480" s="205"/>
      <c r="L480" s="209"/>
      <c r="M480" s="210"/>
      <c r="N480" s="211"/>
      <c r="O480" s="211"/>
      <c r="P480" s="211"/>
      <c r="Q480" s="211"/>
      <c r="R480" s="211"/>
      <c r="S480" s="211"/>
      <c r="T480" s="212"/>
      <c r="AT480" s="213" t="s">
        <v>139</v>
      </c>
      <c r="AU480" s="213" t="s">
        <v>88</v>
      </c>
      <c r="AV480" s="13" t="s">
        <v>88</v>
      </c>
      <c r="AW480" s="13" t="s">
        <v>36</v>
      </c>
      <c r="AX480" s="13" t="s">
        <v>81</v>
      </c>
      <c r="AY480" s="213" t="s">
        <v>128</v>
      </c>
    </row>
    <row r="481" spans="1:65" s="13" customFormat="1" ht="22.5" x14ac:dyDescent="0.2">
      <c r="B481" s="204"/>
      <c r="C481" s="205"/>
      <c r="D481" s="199" t="s">
        <v>139</v>
      </c>
      <c r="E481" s="206" t="s">
        <v>1</v>
      </c>
      <c r="F481" s="207" t="s">
        <v>806</v>
      </c>
      <c r="G481" s="205"/>
      <c r="H481" s="206" t="s">
        <v>1</v>
      </c>
      <c r="I481" s="208"/>
      <c r="J481" s="205"/>
      <c r="K481" s="205"/>
      <c r="L481" s="209"/>
      <c r="M481" s="210"/>
      <c r="N481" s="211"/>
      <c r="O481" s="211"/>
      <c r="P481" s="211"/>
      <c r="Q481" s="211"/>
      <c r="R481" s="211"/>
      <c r="S481" s="211"/>
      <c r="T481" s="212"/>
      <c r="AT481" s="213" t="s">
        <v>139</v>
      </c>
      <c r="AU481" s="213" t="s">
        <v>88</v>
      </c>
      <c r="AV481" s="13" t="s">
        <v>88</v>
      </c>
      <c r="AW481" s="13" t="s">
        <v>36</v>
      </c>
      <c r="AX481" s="13" t="s">
        <v>81</v>
      </c>
      <c r="AY481" s="213" t="s">
        <v>128</v>
      </c>
    </row>
    <row r="482" spans="1:65" s="13" customFormat="1" x14ac:dyDescent="0.2">
      <c r="B482" s="204"/>
      <c r="C482" s="205"/>
      <c r="D482" s="199" t="s">
        <v>139</v>
      </c>
      <c r="E482" s="206" t="s">
        <v>1</v>
      </c>
      <c r="F482" s="207" t="s">
        <v>807</v>
      </c>
      <c r="G482" s="205"/>
      <c r="H482" s="206" t="s">
        <v>1</v>
      </c>
      <c r="I482" s="208"/>
      <c r="J482" s="205"/>
      <c r="K482" s="205"/>
      <c r="L482" s="209"/>
      <c r="M482" s="210"/>
      <c r="N482" s="211"/>
      <c r="O482" s="211"/>
      <c r="P482" s="211"/>
      <c r="Q482" s="211"/>
      <c r="R482" s="211"/>
      <c r="S482" s="211"/>
      <c r="T482" s="212"/>
      <c r="AT482" s="213" t="s">
        <v>139</v>
      </c>
      <c r="AU482" s="213" t="s">
        <v>88</v>
      </c>
      <c r="AV482" s="13" t="s">
        <v>88</v>
      </c>
      <c r="AW482" s="13" t="s">
        <v>36</v>
      </c>
      <c r="AX482" s="13" t="s">
        <v>81</v>
      </c>
      <c r="AY482" s="213" t="s">
        <v>128</v>
      </c>
    </row>
    <row r="483" spans="1:65" s="13" customFormat="1" x14ac:dyDescent="0.2">
      <c r="B483" s="204"/>
      <c r="C483" s="205"/>
      <c r="D483" s="199" t="s">
        <v>139</v>
      </c>
      <c r="E483" s="206" t="s">
        <v>1</v>
      </c>
      <c r="F483" s="207" t="s">
        <v>808</v>
      </c>
      <c r="G483" s="205"/>
      <c r="H483" s="206" t="s">
        <v>1</v>
      </c>
      <c r="I483" s="208"/>
      <c r="J483" s="205"/>
      <c r="K483" s="205"/>
      <c r="L483" s="209"/>
      <c r="M483" s="210"/>
      <c r="N483" s="211"/>
      <c r="O483" s="211"/>
      <c r="P483" s="211"/>
      <c r="Q483" s="211"/>
      <c r="R483" s="211"/>
      <c r="S483" s="211"/>
      <c r="T483" s="212"/>
      <c r="AT483" s="213" t="s">
        <v>139</v>
      </c>
      <c r="AU483" s="213" t="s">
        <v>88</v>
      </c>
      <c r="AV483" s="13" t="s">
        <v>88</v>
      </c>
      <c r="AW483" s="13" t="s">
        <v>36</v>
      </c>
      <c r="AX483" s="13" t="s">
        <v>81</v>
      </c>
      <c r="AY483" s="213" t="s">
        <v>128</v>
      </c>
    </row>
    <row r="484" spans="1:65" s="13" customFormat="1" x14ac:dyDescent="0.2">
      <c r="B484" s="204"/>
      <c r="C484" s="205"/>
      <c r="D484" s="199" t="s">
        <v>139</v>
      </c>
      <c r="E484" s="206" t="s">
        <v>1</v>
      </c>
      <c r="F484" s="207" t="s">
        <v>809</v>
      </c>
      <c r="G484" s="205"/>
      <c r="H484" s="206" t="s">
        <v>1</v>
      </c>
      <c r="I484" s="208"/>
      <c r="J484" s="205"/>
      <c r="K484" s="205"/>
      <c r="L484" s="209"/>
      <c r="M484" s="210"/>
      <c r="N484" s="211"/>
      <c r="O484" s="211"/>
      <c r="P484" s="211"/>
      <c r="Q484" s="211"/>
      <c r="R484" s="211"/>
      <c r="S484" s="211"/>
      <c r="T484" s="212"/>
      <c r="AT484" s="213" t="s">
        <v>139</v>
      </c>
      <c r="AU484" s="213" t="s">
        <v>88</v>
      </c>
      <c r="AV484" s="13" t="s">
        <v>88</v>
      </c>
      <c r="AW484" s="13" t="s">
        <v>36</v>
      </c>
      <c r="AX484" s="13" t="s">
        <v>81</v>
      </c>
      <c r="AY484" s="213" t="s">
        <v>128</v>
      </c>
    </row>
    <row r="485" spans="1:65" s="13" customFormat="1" x14ac:dyDescent="0.2">
      <c r="B485" s="204"/>
      <c r="C485" s="205"/>
      <c r="D485" s="199" t="s">
        <v>139</v>
      </c>
      <c r="E485" s="206" t="s">
        <v>1</v>
      </c>
      <c r="F485" s="207" t="s">
        <v>810</v>
      </c>
      <c r="G485" s="205"/>
      <c r="H485" s="206" t="s">
        <v>1</v>
      </c>
      <c r="I485" s="208"/>
      <c r="J485" s="205"/>
      <c r="K485" s="205"/>
      <c r="L485" s="209"/>
      <c r="M485" s="210"/>
      <c r="N485" s="211"/>
      <c r="O485" s="211"/>
      <c r="P485" s="211"/>
      <c r="Q485" s="211"/>
      <c r="R485" s="211"/>
      <c r="S485" s="211"/>
      <c r="T485" s="212"/>
      <c r="AT485" s="213" t="s">
        <v>139</v>
      </c>
      <c r="AU485" s="213" t="s">
        <v>88</v>
      </c>
      <c r="AV485" s="13" t="s">
        <v>88</v>
      </c>
      <c r="AW485" s="13" t="s">
        <v>36</v>
      </c>
      <c r="AX485" s="13" t="s">
        <v>81</v>
      </c>
      <c r="AY485" s="213" t="s">
        <v>128</v>
      </c>
    </row>
    <row r="486" spans="1:65" s="13" customFormat="1" x14ac:dyDescent="0.2">
      <c r="B486" s="204"/>
      <c r="C486" s="205"/>
      <c r="D486" s="199" t="s">
        <v>139</v>
      </c>
      <c r="E486" s="206" t="s">
        <v>1</v>
      </c>
      <c r="F486" s="207" t="s">
        <v>811</v>
      </c>
      <c r="G486" s="205"/>
      <c r="H486" s="206" t="s">
        <v>1</v>
      </c>
      <c r="I486" s="208"/>
      <c r="J486" s="205"/>
      <c r="K486" s="205"/>
      <c r="L486" s="209"/>
      <c r="M486" s="210"/>
      <c r="N486" s="211"/>
      <c r="O486" s="211"/>
      <c r="P486" s="211"/>
      <c r="Q486" s="211"/>
      <c r="R486" s="211"/>
      <c r="S486" s="211"/>
      <c r="T486" s="212"/>
      <c r="AT486" s="213" t="s">
        <v>139</v>
      </c>
      <c r="AU486" s="213" t="s">
        <v>88</v>
      </c>
      <c r="AV486" s="13" t="s">
        <v>88</v>
      </c>
      <c r="AW486" s="13" t="s">
        <v>36</v>
      </c>
      <c r="AX486" s="13" t="s">
        <v>81</v>
      </c>
      <c r="AY486" s="213" t="s">
        <v>128</v>
      </c>
    </row>
    <row r="487" spans="1:65" s="13" customFormat="1" x14ac:dyDescent="0.2">
      <c r="B487" s="204"/>
      <c r="C487" s="205"/>
      <c r="D487" s="199" t="s">
        <v>139</v>
      </c>
      <c r="E487" s="206" t="s">
        <v>1</v>
      </c>
      <c r="F487" s="207" t="s">
        <v>812</v>
      </c>
      <c r="G487" s="205"/>
      <c r="H487" s="206" t="s">
        <v>1</v>
      </c>
      <c r="I487" s="208"/>
      <c r="J487" s="205"/>
      <c r="K487" s="205"/>
      <c r="L487" s="209"/>
      <c r="M487" s="210"/>
      <c r="N487" s="211"/>
      <c r="O487" s="211"/>
      <c r="P487" s="211"/>
      <c r="Q487" s="211"/>
      <c r="R487" s="211"/>
      <c r="S487" s="211"/>
      <c r="T487" s="212"/>
      <c r="AT487" s="213" t="s">
        <v>139</v>
      </c>
      <c r="AU487" s="213" t="s">
        <v>88</v>
      </c>
      <c r="AV487" s="13" t="s">
        <v>88</v>
      </c>
      <c r="AW487" s="13" t="s">
        <v>36</v>
      </c>
      <c r="AX487" s="13" t="s">
        <v>81</v>
      </c>
      <c r="AY487" s="213" t="s">
        <v>128</v>
      </c>
    </row>
    <row r="488" spans="1:65" s="13" customFormat="1" x14ac:dyDescent="0.2">
      <c r="B488" s="204"/>
      <c r="C488" s="205"/>
      <c r="D488" s="199" t="s">
        <v>139</v>
      </c>
      <c r="E488" s="206" t="s">
        <v>1</v>
      </c>
      <c r="F488" s="207" t="s">
        <v>813</v>
      </c>
      <c r="G488" s="205"/>
      <c r="H488" s="206" t="s">
        <v>1</v>
      </c>
      <c r="I488" s="208"/>
      <c r="J488" s="205"/>
      <c r="K488" s="205"/>
      <c r="L488" s="209"/>
      <c r="M488" s="210"/>
      <c r="N488" s="211"/>
      <c r="O488" s="211"/>
      <c r="P488" s="211"/>
      <c r="Q488" s="211"/>
      <c r="R488" s="211"/>
      <c r="S488" s="211"/>
      <c r="T488" s="212"/>
      <c r="AT488" s="213" t="s">
        <v>139</v>
      </c>
      <c r="AU488" s="213" t="s">
        <v>88</v>
      </c>
      <c r="AV488" s="13" t="s">
        <v>88</v>
      </c>
      <c r="AW488" s="13" t="s">
        <v>36</v>
      </c>
      <c r="AX488" s="13" t="s">
        <v>81</v>
      </c>
      <c r="AY488" s="213" t="s">
        <v>128</v>
      </c>
    </row>
    <row r="489" spans="1:65" s="13" customFormat="1" x14ac:dyDescent="0.2">
      <c r="B489" s="204"/>
      <c r="C489" s="205"/>
      <c r="D489" s="199" t="s">
        <v>139</v>
      </c>
      <c r="E489" s="206" t="s">
        <v>1</v>
      </c>
      <c r="F489" s="207" t="s">
        <v>814</v>
      </c>
      <c r="G489" s="205"/>
      <c r="H489" s="206" t="s">
        <v>1</v>
      </c>
      <c r="I489" s="208"/>
      <c r="J489" s="205"/>
      <c r="K489" s="205"/>
      <c r="L489" s="209"/>
      <c r="M489" s="210"/>
      <c r="N489" s="211"/>
      <c r="O489" s="211"/>
      <c r="P489" s="211"/>
      <c r="Q489" s="211"/>
      <c r="R489" s="211"/>
      <c r="S489" s="211"/>
      <c r="T489" s="212"/>
      <c r="AT489" s="213" t="s">
        <v>139</v>
      </c>
      <c r="AU489" s="213" t="s">
        <v>88</v>
      </c>
      <c r="AV489" s="13" t="s">
        <v>88</v>
      </c>
      <c r="AW489" s="13" t="s">
        <v>36</v>
      </c>
      <c r="AX489" s="13" t="s">
        <v>81</v>
      </c>
      <c r="AY489" s="213" t="s">
        <v>128</v>
      </c>
    </row>
    <row r="490" spans="1:65" s="13" customFormat="1" x14ac:dyDescent="0.2">
      <c r="B490" s="204"/>
      <c r="C490" s="205"/>
      <c r="D490" s="199" t="s">
        <v>139</v>
      </c>
      <c r="E490" s="206" t="s">
        <v>1</v>
      </c>
      <c r="F490" s="207" t="s">
        <v>815</v>
      </c>
      <c r="G490" s="205"/>
      <c r="H490" s="206" t="s">
        <v>1</v>
      </c>
      <c r="I490" s="208"/>
      <c r="J490" s="205"/>
      <c r="K490" s="205"/>
      <c r="L490" s="209"/>
      <c r="M490" s="210"/>
      <c r="N490" s="211"/>
      <c r="O490" s="211"/>
      <c r="P490" s="211"/>
      <c r="Q490" s="211"/>
      <c r="R490" s="211"/>
      <c r="S490" s="211"/>
      <c r="T490" s="212"/>
      <c r="AT490" s="213" t="s">
        <v>139</v>
      </c>
      <c r="AU490" s="213" t="s">
        <v>88</v>
      </c>
      <c r="AV490" s="13" t="s">
        <v>88</v>
      </c>
      <c r="AW490" s="13" t="s">
        <v>36</v>
      </c>
      <c r="AX490" s="13" t="s">
        <v>81</v>
      </c>
      <c r="AY490" s="213" t="s">
        <v>128</v>
      </c>
    </row>
    <row r="491" spans="1:65" s="14" customFormat="1" x14ac:dyDescent="0.2">
      <c r="B491" s="214"/>
      <c r="C491" s="215"/>
      <c r="D491" s="199" t="s">
        <v>139</v>
      </c>
      <c r="E491" s="216" t="s">
        <v>1</v>
      </c>
      <c r="F491" s="217" t="s">
        <v>88</v>
      </c>
      <c r="G491" s="215"/>
      <c r="H491" s="218">
        <v>1</v>
      </c>
      <c r="I491" s="219"/>
      <c r="J491" s="215"/>
      <c r="K491" s="215"/>
      <c r="L491" s="220"/>
      <c r="M491" s="221"/>
      <c r="N491" s="222"/>
      <c r="O491" s="222"/>
      <c r="P491" s="222"/>
      <c r="Q491" s="222"/>
      <c r="R491" s="222"/>
      <c r="S491" s="222"/>
      <c r="T491" s="223"/>
      <c r="AT491" s="224" t="s">
        <v>139</v>
      </c>
      <c r="AU491" s="224" t="s">
        <v>88</v>
      </c>
      <c r="AV491" s="14" t="s">
        <v>90</v>
      </c>
      <c r="AW491" s="14" t="s">
        <v>36</v>
      </c>
      <c r="AX491" s="14" t="s">
        <v>88</v>
      </c>
      <c r="AY491" s="224" t="s">
        <v>128</v>
      </c>
    </row>
    <row r="492" spans="1:65" s="2" customFormat="1" ht="16.5" customHeight="1" x14ac:dyDescent="0.2">
      <c r="A492" s="34"/>
      <c r="B492" s="35"/>
      <c r="C492" s="186" t="s">
        <v>816</v>
      </c>
      <c r="D492" s="186" t="s">
        <v>130</v>
      </c>
      <c r="E492" s="187" t="s">
        <v>817</v>
      </c>
      <c r="F492" s="188" t="s">
        <v>818</v>
      </c>
      <c r="G492" s="189" t="s">
        <v>819</v>
      </c>
      <c r="H492" s="190">
        <v>1</v>
      </c>
      <c r="I492" s="191"/>
      <c r="J492" s="192">
        <f>ROUND(I492*H492,2)</f>
        <v>0</v>
      </c>
      <c r="K492" s="188" t="s">
        <v>1</v>
      </c>
      <c r="L492" s="39"/>
      <c r="M492" s="193" t="s">
        <v>1</v>
      </c>
      <c r="N492" s="194" t="s">
        <v>46</v>
      </c>
      <c r="O492" s="71"/>
      <c r="P492" s="195">
        <f>O492*H492</f>
        <v>0</v>
      </c>
      <c r="Q492" s="195">
        <v>0</v>
      </c>
      <c r="R492" s="195">
        <f>Q492*H492</f>
        <v>0</v>
      </c>
      <c r="S492" s="195">
        <v>0</v>
      </c>
      <c r="T492" s="196">
        <f>S492*H492</f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197" t="s">
        <v>219</v>
      </c>
      <c r="AT492" s="197" t="s">
        <v>130</v>
      </c>
      <c r="AU492" s="197" t="s">
        <v>88</v>
      </c>
      <c r="AY492" s="17" t="s">
        <v>128</v>
      </c>
      <c r="BE492" s="198">
        <f>IF(N492="základní",J492,0)</f>
        <v>0</v>
      </c>
      <c r="BF492" s="198">
        <f>IF(N492="snížená",J492,0)</f>
        <v>0</v>
      </c>
      <c r="BG492" s="198">
        <f>IF(N492="zákl. přenesená",J492,0)</f>
        <v>0</v>
      </c>
      <c r="BH492" s="198">
        <f>IF(N492="sníž. přenesená",J492,0)</f>
        <v>0</v>
      </c>
      <c r="BI492" s="198">
        <f>IF(N492="nulová",J492,0)</f>
        <v>0</v>
      </c>
      <c r="BJ492" s="17" t="s">
        <v>88</v>
      </c>
      <c r="BK492" s="198">
        <f>ROUND(I492*H492,2)</f>
        <v>0</v>
      </c>
      <c r="BL492" s="17" t="s">
        <v>219</v>
      </c>
      <c r="BM492" s="197" t="s">
        <v>820</v>
      </c>
    </row>
    <row r="493" spans="1:65" s="13" customFormat="1" x14ac:dyDescent="0.2">
      <c r="B493" s="204"/>
      <c r="C493" s="205"/>
      <c r="D493" s="199" t="s">
        <v>139</v>
      </c>
      <c r="E493" s="206" t="s">
        <v>1</v>
      </c>
      <c r="F493" s="207" t="s">
        <v>821</v>
      </c>
      <c r="G493" s="205"/>
      <c r="H493" s="206" t="s">
        <v>1</v>
      </c>
      <c r="I493" s="208"/>
      <c r="J493" s="205"/>
      <c r="K493" s="205"/>
      <c r="L493" s="209"/>
      <c r="M493" s="210"/>
      <c r="N493" s="211"/>
      <c r="O493" s="211"/>
      <c r="P493" s="211"/>
      <c r="Q493" s="211"/>
      <c r="R493" s="211"/>
      <c r="S493" s="211"/>
      <c r="T493" s="212"/>
      <c r="AT493" s="213" t="s">
        <v>139</v>
      </c>
      <c r="AU493" s="213" t="s">
        <v>88</v>
      </c>
      <c r="AV493" s="13" t="s">
        <v>88</v>
      </c>
      <c r="AW493" s="13" t="s">
        <v>36</v>
      </c>
      <c r="AX493" s="13" t="s">
        <v>81</v>
      </c>
      <c r="AY493" s="213" t="s">
        <v>128</v>
      </c>
    </row>
    <row r="494" spans="1:65" s="13" customFormat="1" x14ac:dyDescent="0.2">
      <c r="B494" s="204"/>
      <c r="C494" s="205"/>
      <c r="D494" s="199" t="s">
        <v>139</v>
      </c>
      <c r="E494" s="206" t="s">
        <v>1</v>
      </c>
      <c r="F494" s="207" t="s">
        <v>368</v>
      </c>
      <c r="G494" s="205"/>
      <c r="H494" s="206" t="s">
        <v>1</v>
      </c>
      <c r="I494" s="208"/>
      <c r="J494" s="205"/>
      <c r="K494" s="205"/>
      <c r="L494" s="209"/>
      <c r="M494" s="210"/>
      <c r="N494" s="211"/>
      <c r="O494" s="211"/>
      <c r="P494" s="211"/>
      <c r="Q494" s="211"/>
      <c r="R494" s="211"/>
      <c r="S494" s="211"/>
      <c r="T494" s="212"/>
      <c r="AT494" s="213" t="s">
        <v>139</v>
      </c>
      <c r="AU494" s="213" t="s">
        <v>88</v>
      </c>
      <c r="AV494" s="13" t="s">
        <v>88</v>
      </c>
      <c r="AW494" s="13" t="s">
        <v>36</v>
      </c>
      <c r="AX494" s="13" t="s">
        <v>81</v>
      </c>
      <c r="AY494" s="213" t="s">
        <v>128</v>
      </c>
    </row>
    <row r="495" spans="1:65" s="14" customFormat="1" x14ac:dyDescent="0.2">
      <c r="B495" s="214"/>
      <c r="C495" s="215"/>
      <c r="D495" s="199" t="s">
        <v>139</v>
      </c>
      <c r="E495" s="216" t="s">
        <v>1</v>
      </c>
      <c r="F495" s="217" t="s">
        <v>88</v>
      </c>
      <c r="G495" s="215"/>
      <c r="H495" s="218">
        <v>1</v>
      </c>
      <c r="I495" s="219"/>
      <c r="J495" s="215"/>
      <c r="K495" s="215"/>
      <c r="L495" s="220"/>
      <c r="M495" s="246"/>
      <c r="N495" s="247"/>
      <c r="O495" s="247"/>
      <c r="P495" s="247"/>
      <c r="Q495" s="247"/>
      <c r="R495" s="247"/>
      <c r="S495" s="247"/>
      <c r="T495" s="248"/>
      <c r="AT495" s="224" t="s">
        <v>139</v>
      </c>
      <c r="AU495" s="224" t="s">
        <v>88</v>
      </c>
      <c r="AV495" s="14" t="s">
        <v>90</v>
      </c>
      <c r="AW495" s="14" t="s">
        <v>36</v>
      </c>
      <c r="AX495" s="14" t="s">
        <v>88</v>
      </c>
      <c r="AY495" s="224" t="s">
        <v>128</v>
      </c>
    </row>
    <row r="496" spans="1:65" s="2" customFormat="1" ht="6.95" customHeight="1" x14ac:dyDescent="0.2">
      <c r="A496" s="34"/>
      <c r="B496" s="54"/>
      <c r="C496" s="55"/>
      <c r="D496" s="55"/>
      <c r="E496" s="55"/>
      <c r="F496" s="55"/>
      <c r="G496" s="55"/>
      <c r="H496" s="55"/>
      <c r="I496" s="55"/>
      <c r="J496" s="55"/>
      <c r="K496" s="55"/>
      <c r="L496" s="39"/>
      <c r="M496" s="34"/>
      <c r="O496" s="34"/>
      <c r="P496" s="34"/>
      <c r="Q496" s="34"/>
      <c r="R496" s="34"/>
      <c r="S496" s="34"/>
      <c r="T496" s="34"/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</row>
  </sheetData>
  <autoFilter ref="C126:K495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pageSetUpPr fitToPage="1"/>
  </sheetPr>
  <dimension ref="A2:BM165"/>
  <sheetViews>
    <sheetView showGridLines="0" topLeftCell="A148" workbookViewId="0">
      <selection activeCell="H155" sqref="H155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7" t="s">
        <v>93</v>
      </c>
    </row>
    <row r="3" spans="1:46" s="1" customFormat="1" ht="6.95" customHeight="1" x14ac:dyDescent="0.2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90</v>
      </c>
    </row>
    <row r="4" spans="1:46" s="1" customFormat="1" ht="24.95" customHeight="1" x14ac:dyDescent="0.2">
      <c r="B4" s="20"/>
      <c r="D4" s="110" t="s">
        <v>94</v>
      </c>
      <c r="L4" s="20"/>
      <c r="M4" s="111" t="s">
        <v>10</v>
      </c>
      <c r="AT4" s="17" t="s">
        <v>4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112" t="s">
        <v>16</v>
      </c>
      <c r="L6" s="20"/>
    </row>
    <row r="7" spans="1:46" s="1" customFormat="1" ht="16.5" customHeight="1" x14ac:dyDescent="0.2">
      <c r="B7" s="20"/>
      <c r="E7" s="298" t="str">
        <f>'Rekapitulace stavby'!K6</f>
        <v>Pardubice, ul. Přerovská - vodovod</v>
      </c>
      <c r="F7" s="299"/>
      <c r="G7" s="299"/>
      <c r="H7" s="299"/>
      <c r="L7" s="20"/>
    </row>
    <row r="8" spans="1:46" s="2" customFormat="1" ht="12" customHeight="1" x14ac:dyDescent="0.2">
      <c r="A8" s="34"/>
      <c r="B8" s="39"/>
      <c r="C8" s="34"/>
      <c r="D8" s="112" t="s">
        <v>95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300" t="s">
        <v>822</v>
      </c>
      <c r="F9" s="301"/>
      <c r="G9" s="301"/>
      <c r="H9" s="301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x14ac:dyDescent="0.2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30. 8. 2021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13" t="s">
        <v>27</v>
      </c>
      <c r="F15" s="34"/>
      <c r="G15" s="34"/>
      <c r="H15" s="34"/>
      <c r="I15" s="112" t="s">
        <v>28</v>
      </c>
      <c r="J15" s="11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302" t="str">
        <f>'Rekapitulace stavby'!E14</f>
        <v>Vyplň údaj</v>
      </c>
      <c r="F18" s="303"/>
      <c r="G18" s="303"/>
      <c r="H18" s="303"/>
      <c r="I18" s="112" t="s">
        <v>28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25</v>
      </c>
      <c r="J20" s="113" t="s">
        <v>33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13" t="s">
        <v>34</v>
      </c>
      <c r="F21" s="34"/>
      <c r="G21" s="34"/>
      <c r="H21" s="34"/>
      <c r="I21" s="112" t="s">
        <v>28</v>
      </c>
      <c r="J21" s="113" t="s">
        <v>35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12" t="s">
        <v>37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13" t="s">
        <v>38</v>
      </c>
      <c r="F24" s="34"/>
      <c r="G24" s="34"/>
      <c r="H24" s="34"/>
      <c r="I24" s="112" t="s">
        <v>28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12" t="s">
        <v>39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71.25" customHeight="1" x14ac:dyDescent="0.2">
      <c r="A27" s="115"/>
      <c r="B27" s="116"/>
      <c r="C27" s="115"/>
      <c r="D27" s="115"/>
      <c r="E27" s="304" t="s">
        <v>40</v>
      </c>
      <c r="F27" s="304"/>
      <c r="G27" s="304"/>
      <c r="H27" s="304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19" t="s">
        <v>41</v>
      </c>
      <c r="E30" s="34"/>
      <c r="F30" s="34"/>
      <c r="G30" s="34"/>
      <c r="H30" s="34"/>
      <c r="I30" s="34"/>
      <c r="J30" s="120">
        <f>ROUND(J124,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1" t="s">
        <v>43</v>
      </c>
      <c r="G32" s="34"/>
      <c r="H32" s="34"/>
      <c r="I32" s="121" t="s">
        <v>42</v>
      </c>
      <c r="J32" s="121" t="s">
        <v>44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2" t="s">
        <v>45</v>
      </c>
      <c r="E33" s="112" t="s">
        <v>46</v>
      </c>
      <c r="F33" s="123">
        <f>ROUND((SUM(BE124:BE164)),  2)</f>
        <v>0</v>
      </c>
      <c r="G33" s="34"/>
      <c r="H33" s="34"/>
      <c r="I33" s="124">
        <v>0.21</v>
      </c>
      <c r="J33" s="123">
        <f>ROUND(((SUM(BE124:BE164))*I33),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12" t="s">
        <v>47</v>
      </c>
      <c r="F34" s="123">
        <f>ROUND((SUM(BF124:BF164)),  2)</f>
        <v>0</v>
      </c>
      <c r="G34" s="34"/>
      <c r="H34" s="34"/>
      <c r="I34" s="124">
        <v>0.15</v>
      </c>
      <c r="J34" s="123">
        <f>ROUND(((SUM(BF124:BF164))*I34),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12" t="s">
        <v>48</v>
      </c>
      <c r="F35" s="123">
        <f>ROUND((SUM(BG124:BG164)),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12" t="s">
        <v>49</v>
      </c>
      <c r="F36" s="123">
        <f>ROUND((SUM(BH124:BH164)),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2" t="s">
        <v>50</v>
      </c>
      <c r="F37" s="123">
        <f>ROUND((SUM(BI124:BI164)),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25"/>
      <c r="D39" s="126" t="s">
        <v>51</v>
      </c>
      <c r="E39" s="127"/>
      <c r="F39" s="127"/>
      <c r="G39" s="128" t="s">
        <v>52</v>
      </c>
      <c r="H39" s="129" t="s">
        <v>53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51"/>
      <c r="D50" s="132" t="s">
        <v>54</v>
      </c>
      <c r="E50" s="133"/>
      <c r="F50" s="133"/>
      <c r="G50" s="132" t="s">
        <v>55</v>
      </c>
      <c r="H50" s="133"/>
      <c r="I50" s="133"/>
      <c r="J50" s="133"/>
      <c r="K50" s="133"/>
      <c r="L50" s="51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34"/>
      <c r="B61" s="39"/>
      <c r="C61" s="34"/>
      <c r="D61" s="134" t="s">
        <v>56</v>
      </c>
      <c r="E61" s="135"/>
      <c r="F61" s="136" t="s">
        <v>57</v>
      </c>
      <c r="G61" s="134" t="s">
        <v>56</v>
      </c>
      <c r="H61" s="135"/>
      <c r="I61" s="135"/>
      <c r="J61" s="137" t="s">
        <v>57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34"/>
      <c r="B65" s="39"/>
      <c r="C65" s="34"/>
      <c r="D65" s="132" t="s">
        <v>58</v>
      </c>
      <c r="E65" s="138"/>
      <c r="F65" s="138"/>
      <c r="G65" s="132" t="s">
        <v>59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34"/>
      <c r="B76" s="39"/>
      <c r="C76" s="34"/>
      <c r="D76" s="134" t="s">
        <v>56</v>
      </c>
      <c r="E76" s="135"/>
      <c r="F76" s="136" t="s">
        <v>57</v>
      </c>
      <c r="G76" s="134" t="s">
        <v>56</v>
      </c>
      <c r="H76" s="135"/>
      <c r="I76" s="135"/>
      <c r="J76" s="137" t="s">
        <v>57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 x14ac:dyDescent="0.2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 x14ac:dyDescent="0.2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 x14ac:dyDescent="0.2">
      <c r="A82" s="34"/>
      <c r="B82" s="35"/>
      <c r="C82" s="23" t="s">
        <v>97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 x14ac:dyDescent="0.2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 x14ac:dyDescent="0.2">
      <c r="A85" s="34"/>
      <c r="B85" s="35"/>
      <c r="C85" s="36"/>
      <c r="D85" s="36"/>
      <c r="E85" s="296" t="str">
        <f>E7</f>
        <v>Pardubice, ul. Přerovská - vodovod</v>
      </c>
      <c r="F85" s="297"/>
      <c r="G85" s="297"/>
      <c r="H85" s="297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 x14ac:dyDescent="0.2">
      <c r="A86" s="34"/>
      <c r="B86" s="35"/>
      <c r="C86" s="29" t="s">
        <v>95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 x14ac:dyDescent="0.2">
      <c r="A87" s="34"/>
      <c r="B87" s="35"/>
      <c r="C87" s="36"/>
      <c r="D87" s="36"/>
      <c r="E87" s="265" t="str">
        <f>E9</f>
        <v>02 - Vedlejší a ostatní náklady</v>
      </c>
      <c r="F87" s="295"/>
      <c r="G87" s="295"/>
      <c r="H87" s="295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 x14ac:dyDescent="0.2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 x14ac:dyDescent="0.2">
      <c r="A89" s="34"/>
      <c r="B89" s="35"/>
      <c r="C89" s="29" t="s">
        <v>20</v>
      </c>
      <c r="D89" s="36"/>
      <c r="E89" s="36"/>
      <c r="F89" s="27" t="str">
        <f>F12</f>
        <v>Pardubice</v>
      </c>
      <c r="G89" s="36"/>
      <c r="H89" s="36"/>
      <c r="I89" s="29" t="s">
        <v>22</v>
      </c>
      <c r="J89" s="66" t="str">
        <f>IF(J12="","",J12)</f>
        <v>30. 8. 2021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 x14ac:dyDescent="0.2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 x14ac:dyDescent="0.2">
      <c r="A91" s="34"/>
      <c r="B91" s="35"/>
      <c r="C91" s="29" t="s">
        <v>24</v>
      </c>
      <c r="D91" s="36"/>
      <c r="E91" s="36"/>
      <c r="F91" s="27" t="str">
        <f>E15</f>
        <v>Vodovody a kanalizace Pardubice, a.s.</v>
      </c>
      <c r="G91" s="36"/>
      <c r="H91" s="36"/>
      <c r="I91" s="29" t="s">
        <v>32</v>
      </c>
      <c r="J91" s="32" t="str">
        <f>E21</f>
        <v>Multiaqua s.r.o.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 x14ac:dyDescent="0.2">
      <c r="A92" s="34"/>
      <c r="B92" s="35"/>
      <c r="C92" s="29" t="s">
        <v>30</v>
      </c>
      <c r="D92" s="36"/>
      <c r="E92" s="36"/>
      <c r="F92" s="27" t="str">
        <f>IF(E18="","",E18)</f>
        <v>Vyplň údaj</v>
      </c>
      <c r="G92" s="36"/>
      <c r="H92" s="36"/>
      <c r="I92" s="29" t="s">
        <v>37</v>
      </c>
      <c r="J92" s="32" t="str">
        <f>E24</f>
        <v>Tereza Hatková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 x14ac:dyDescent="0.2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 x14ac:dyDescent="0.2">
      <c r="A94" s="34"/>
      <c r="B94" s="35"/>
      <c r="C94" s="143" t="s">
        <v>98</v>
      </c>
      <c r="D94" s="144"/>
      <c r="E94" s="144"/>
      <c r="F94" s="144"/>
      <c r="G94" s="144"/>
      <c r="H94" s="144"/>
      <c r="I94" s="144"/>
      <c r="J94" s="145" t="s">
        <v>99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 x14ac:dyDescent="0.2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 x14ac:dyDescent="0.2">
      <c r="A96" s="34"/>
      <c r="B96" s="35"/>
      <c r="C96" s="146" t="s">
        <v>100</v>
      </c>
      <c r="D96" s="36"/>
      <c r="E96" s="36"/>
      <c r="F96" s="36"/>
      <c r="G96" s="36"/>
      <c r="H96" s="36"/>
      <c r="I96" s="36"/>
      <c r="J96" s="84">
        <f>J124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101</v>
      </c>
    </row>
    <row r="97" spans="1:31" s="9" customFormat="1" ht="24.95" customHeight="1" x14ac:dyDescent="0.2">
      <c r="B97" s="147"/>
      <c r="C97" s="148"/>
      <c r="D97" s="149" t="s">
        <v>823</v>
      </c>
      <c r="E97" s="150"/>
      <c r="F97" s="150"/>
      <c r="G97" s="150"/>
      <c r="H97" s="150"/>
      <c r="I97" s="150"/>
      <c r="J97" s="151">
        <f>J125</f>
        <v>0</v>
      </c>
      <c r="K97" s="148"/>
      <c r="L97" s="152"/>
    </row>
    <row r="98" spans="1:31" s="10" customFormat="1" ht="19.899999999999999" customHeight="1" x14ac:dyDescent="0.2">
      <c r="B98" s="153"/>
      <c r="C98" s="154"/>
      <c r="D98" s="155" t="s">
        <v>824</v>
      </c>
      <c r="E98" s="156"/>
      <c r="F98" s="156"/>
      <c r="G98" s="156"/>
      <c r="H98" s="156"/>
      <c r="I98" s="156"/>
      <c r="J98" s="157">
        <f>J126</f>
        <v>0</v>
      </c>
      <c r="K98" s="154"/>
      <c r="L98" s="158"/>
    </row>
    <row r="99" spans="1:31" s="9" customFormat="1" ht="24.95" customHeight="1" x14ac:dyDescent="0.2">
      <c r="B99" s="147"/>
      <c r="C99" s="148"/>
      <c r="D99" s="149" t="s">
        <v>825</v>
      </c>
      <c r="E99" s="150"/>
      <c r="F99" s="150"/>
      <c r="G99" s="150"/>
      <c r="H99" s="150"/>
      <c r="I99" s="150"/>
      <c r="J99" s="151">
        <f>J130</f>
        <v>0</v>
      </c>
      <c r="K99" s="148"/>
      <c r="L99" s="152"/>
    </row>
    <row r="100" spans="1:31" s="10" customFormat="1" ht="19.899999999999999" customHeight="1" x14ac:dyDescent="0.2">
      <c r="B100" s="153"/>
      <c r="C100" s="154"/>
      <c r="D100" s="155" t="s">
        <v>824</v>
      </c>
      <c r="E100" s="156"/>
      <c r="F100" s="156"/>
      <c r="G100" s="156"/>
      <c r="H100" s="156"/>
      <c r="I100" s="156"/>
      <c r="J100" s="157">
        <f>J131</f>
        <v>0</v>
      </c>
      <c r="K100" s="154"/>
      <c r="L100" s="158"/>
    </row>
    <row r="101" spans="1:31" s="9" customFormat="1" ht="24.95" customHeight="1" x14ac:dyDescent="0.2">
      <c r="B101" s="147"/>
      <c r="C101" s="148"/>
      <c r="D101" s="149" t="s">
        <v>826</v>
      </c>
      <c r="E101" s="150"/>
      <c r="F101" s="150"/>
      <c r="G101" s="150"/>
      <c r="H101" s="150"/>
      <c r="I101" s="150"/>
      <c r="J101" s="151">
        <f>J137</f>
        <v>0</v>
      </c>
      <c r="K101" s="148"/>
      <c r="L101" s="152"/>
    </row>
    <row r="102" spans="1:31" s="10" customFormat="1" ht="19.899999999999999" customHeight="1" x14ac:dyDescent="0.2">
      <c r="B102" s="153"/>
      <c r="C102" s="154"/>
      <c r="D102" s="155" t="s">
        <v>824</v>
      </c>
      <c r="E102" s="156"/>
      <c r="F102" s="156"/>
      <c r="G102" s="156"/>
      <c r="H102" s="156"/>
      <c r="I102" s="156"/>
      <c r="J102" s="157">
        <f>J138</f>
        <v>0</v>
      </c>
      <c r="K102" s="154"/>
      <c r="L102" s="158"/>
    </row>
    <row r="103" spans="1:31" s="9" customFormat="1" ht="24.95" customHeight="1" x14ac:dyDescent="0.2">
      <c r="B103" s="147"/>
      <c r="C103" s="148"/>
      <c r="D103" s="149" t="s">
        <v>827</v>
      </c>
      <c r="E103" s="150"/>
      <c r="F103" s="150"/>
      <c r="G103" s="150"/>
      <c r="H103" s="150"/>
      <c r="I103" s="150"/>
      <c r="J103" s="151">
        <f>J152</f>
        <v>0</v>
      </c>
      <c r="K103" s="148"/>
      <c r="L103" s="152"/>
    </row>
    <row r="104" spans="1:31" s="10" customFormat="1" ht="19.899999999999999" customHeight="1" x14ac:dyDescent="0.2">
      <c r="B104" s="153"/>
      <c r="C104" s="154"/>
      <c r="D104" s="155" t="s">
        <v>824</v>
      </c>
      <c r="E104" s="156"/>
      <c r="F104" s="156"/>
      <c r="G104" s="156"/>
      <c r="H104" s="156"/>
      <c r="I104" s="156"/>
      <c r="J104" s="157">
        <f>J153</f>
        <v>0</v>
      </c>
      <c r="K104" s="154"/>
      <c r="L104" s="158"/>
    </row>
    <row r="105" spans="1:31" s="2" customFormat="1" ht="21.75" customHeight="1" x14ac:dyDescent="0.2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 x14ac:dyDescent="0.2">
      <c r="A106" s="34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10" spans="1:31" s="2" customFormat="1" ht="6.95" customHeight="1" x14ac:dyDescent="0.2">
      <c r="A110" s="34"/>
      <c r="B110" s="56"/>
      <c r="C110" s="57"/>
      <c r="D110" s="57"/>
      <c r="E110" s="57"/>
      <c r="F110" s="57"/>
      <c r="G110" s="57"/>
      <c r="H110" s="57"/>
      <c r="I110" s="57"/>
      <c r="J110" s="57"/>
      <c r="K110" s="57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24.95" customHeight="1" x14ac:dyDescent="0.2">
      <c r="A111" s="34"/>
      <c r="B111" s="35"/>
      <c r="C111" s="23" t="s">
        <v>113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 x14ac:dyDescent="0.2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 x14ac:dyDescent="0.2">
      <c r="A113" s="34"/>
      <c r="B113" s="35"/>
      <c r="C113" s="29" t="s">
        <v>16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 x14ac:dyDescent="0.2">
      <c r="A114" s="34"/>
      <c r="B114" s="35"/>
      <c r="C114" s="36"/>
      <c r="D114" s="36"/>
      <c r="E114" s="296" t="str">
        <f>E7</f>
        <v>Pardubice, ul. Přerovská - vodovod</v>
      </c>
      <c r="F114" s="297"/>
      <c r="G114" s="297"/>
      <c r="H114" s="297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 x14ac:dyDescent="0.2">
      <c r="A115" s="34"/>
      <c r="B115" s="35"/>
      <c r="C115" s="29" t="s">
        <v>95</v>
      </c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6.5" customHeight="1" x14ac:dyDescent="0.2">
      <c r="A116" s="34"/>
      <c r="B116" s="35"/>
      <c r="C116" s="36"/>
      <c r="D116" s="36"/>
      <c r="E116" s="265" t="str">
        <f>E9</f>
        <v>02 - Vedlejší a ostatní náklady</v>
      </c>
      <c r="F116" s="295"/>
      <c r="G116" s="295"/>
      <c r="H116" s="295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 x14ac:dyDescent="0.2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2" customHeight="1" x14ac:dyDescent="0.2">
      <c r="A118" s="34"/>
      <c r="B118" s="35"/>
      <c r="C118" s="29" t="s">
        <v>20</v>
      </c>
      <c r="D118" s="36"/>
      <c r="E118" s="36"/>
      <c r="F118" s="27" t="str">
        <f>F12</f>
        <v>Pardubice</v>
      </c>
      <c r="G118" s="36"/>
      <c r="H118" s="36"/>
      <c r="I118" s="29" t="s">
        <v>22</v>
      </c>
      <c r="J118" s="66" t="str">
        <f>IF(J12="","",J12)</f>
        <v>30. 8. 2021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6.95" customHeight="1" x14ac:dyDescent="0.2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5.2" customHeight="1" x14ac:dyDescent="0.2">
      <c r="A120" s="34"/>
      <c r="B120" s="35"/>
      <c r="C120" s="29" t="s">
        <v>24</v>
      </c>
      <c r="D120" s="36"/>
      <c r="E120" s="36"/>
      <c r="F120" s="27" t="str">
        <f>E15</f>
        <v>Vodovody a kanalizace Pardubice, a.s.</v>
      </c>
      <c r="G120" s="36"/>
      <c r="H120" s="36"/>
      <c r="I120" s="29" t="s">
        <v>32</v>
      </c>
      <c r="J120" s="32" t="str">
        <f>E21</f>
        <v>Multiaqua s.r.o.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5.2" customHeight="1" x14ac:dyDescent="0.2">
      <c r="A121" s="34"/>
      <c r="B121" s="35"/>
      <c r="C121" s="29" t="s">
        <v>30</v>
      </c>
      <c r="D121" s="36"/>
      <c r="E121" s="36"/>
      <c r="F121" s="27" t="str">
        <f>IF(E18="","",E18)</f>
        <v>Vyplň údaj</v>
      </c>
      <c r="G121" s="36"/>
      <c r="H121" s="36"/>
      <c r="I121" s="29" t="s">
        <v>37</v>
      </c>
      <c r="J121" s="32" t="str">
        <f>E24</f>
        <v>Tereza Hatková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10.35" customHeight="1" x14ac:dyDescent="0.2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11" customFormat="1" ht="29.25" customHeight="1" x14ac:dyDescent="0.2">
      <c r="A123" s="159"/>
      <c r="B123" s="160"/>
      <c r="C123" s="161" t="s">
        <v>114</v>
      </c>
      <c r="D123" s="162" t="s">
        <v>66</v>
      </c>
      <c r="E123" s="162" t="s">
        <v>62</v>
      </c>
      <c r="F123" s="162" t="s">
        <v>63</v>
      </c>
      <c r="G123" s="162" t="s">
        <v>115</v>
      </c>
      <c r="H123" s="162" t="s">
        <v>116</v>
      </c>
      <c r="I123" s="162" t="s">
        <v>117</v>
      </c>
      <c r="J123" s="162" t="s">
        <v>99</v>
      </c>
      <c r="K123" s="163" t="s">
        <v>118</v>
      </c>
      <c r="L123" s="164"/>
      <c r="M123" s="75" t="s">
        <v>1</v>
      </c>
      <c r="N123" s="76" t="s">
        <v>45</v>
      </c>
      <c r="O123" s="76" t="s">
        <v>119</v>
      </c>
      <c r="P123" s="76" t="s">
        <v>120</v>
      </c>
      <c r="Q123" s="76" t="s">
        <v>121</v>
      </c>
      <c r="R123" s="76" t="s">
        <v>122</v>
      </c>
      <c r="S123" s="76" t="s">
        <v>123</v>
      </c>
      <c r="T123" s="77" t="s">
        <v>124</v>
      </c>
      <c r="U123" s="159"/>
      <c r="V123" s="159"/>
      <c r="W123" s="159"/>
      <c r="X123" s="159"/>
      <c r="Y123" s="159"/>
      <c r="Z123" s="159"/>
      <c r="AA123" s="159"/>
      <c r="AB123" s="159"/>
      <c r="AC123" s="159"/>
      <c r="AD123" s="159"/>
      <c r="AE123" s="159"/>
    </row>
    <row r="124" spans="1:65" s="2" customFormat="1" ht="22.9" customHeight="1" x14ac:dyDescent="0.25">
      <c r="A124" s="34"/>
      <c r="B124" s="35"/>
      <c r="C124" s="82" t="s">
        <v>125</v>
      </c>
      <c r="D124" s="36"/>
      <c r="E124" s="36"/>
      <c r="F124" s="36"/>
      <c r="G124" s="36"/>
      <c r="H124" s="36"/>
      <c r="I124" s="36"/>
      <c r="J124" s="165">
        <f>BK124</f>
        <v>0</v>
      </c>
      <c r="K124" s="36"/>
      <c r="L124" s="39"/>
      <c r="M124" s="78"/>
      <c r="N124" s="166"/>
      <c r="O124" s="79"/>
      <c r="P124" s="167">
        <f>P125+P130+P137+P152</f>
        <v>0</v>
      </c>
      <c r="Q124" s="79"/>
      <c r="R124" s="167">
        <f>R125+R130+R137+R152</f>
        <v>0</v>
      </c>
      <c r="S124" s="79"/>
      <c r="T124" s="168">
        <f>T125+T130+T137+T152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80</v>
      </c>
      <c r="AU124" s="17" t="s">
        <v>101</v>
      </c>
      <c r="BK124" s="169">
        <f>BK125+BK130+BK137+BK152</f>
        <v>0</v>
      </c>
    </row>
    <row r="125" spans="1:65" s="12" customFormat="1" ht="25.9" customHeight="1" x14ac:dyDescent="0.2">
      <c r="B125" s="170"/>
      <c r="C125" s="171"/>
      <c r="D125" s="172" t="s">
        <v>80</v>
      </c>
      <c r="E125" s="173" t="s">
        <v>828</v>
      </c>
      <c r="F125" s="173" t="s">
        <v>829</v>
      </c>
      <c r="G125" s="171"/>
      <c r="H125" s="171"/>
      <c r="I125" s="174"/>
      <c r="J125" s="175">
        <f>BK125</f>
        <v>0</v>
      </c>
      <c r="K125" s="171"/>
      <c r="L125" s="176"/>
      <c r="M125" s="177"/>
      <c r="N125" s="178"/>
      <c r="O125" s="178"/>
      <c r="P125" s="179">
        <f>P126</f>
        <v>0</v>
      </c>
      <c r="Q125" s="178"/>
      <c r="R125" s="179">
        <f>R126</f>
        <v>0</v>
      </c>
      <c r="S125" s="178"/>
      <c r="T125" s="180">
        <f>T126</f>
        <v>0</v>
      </c>
      <c r="AR125" s="181" t="s">
        <v>88</v>
      </c>
      <c r="AT125" s="182" t="s">
        <v>80</v>
      </c>
      <c r="AU125" s="182" t="s">
        <v>81</v>
      </c>
      <c r="AY125" s="181" t="s">
        <v>128</v>
      </c>
      <c r="BK125" s="183">
        <f>BK126</f>
        <v>0</v>
      </c>
    </row>
    <row r="126" spans="1:65" s="12" customFormat="1" ht="22.9" customHeight="1" x14ac:dyDescent="0.2">
      <c r="B126" s="170"/>
      <c r="C126" s="171"/>
      <c r="D126" s="172" t="s">
        <v>80</v>
      </c>
      <c r="E126" s="184" t="s">
        <v>830</v>
      </c>
      <c r="F126" s="184" t="s">
        <v>831</v>
      </c>
      <c r="G126" s="171"/>
      <c r="H126" s="171"/>
      <c r="I126" s="174"/>
      <c r="J126" s="185">
        <f>BK126</f>
        <v>0</v>
      </c>
      <c r="K126" s="171"/>
      <c r="L126" s="176"/>
      <c r="M126" s="177"/>
      <c r="N126" s="178"/>
      <c r="O126" s="178"/>
      <c r="P126" s="179">
        <f>SUM(P127:P129)</f>
        <v>0</v>
      </c>
      <c r="Q126" s="178"/>
      <c r="R126" s="179">
        <f>SUM(R127:R129)</f>
        <v>0</v>
      </c>
      <c r="S126" s="178"/>
      <c r="T126" s="180">
        <f>SUM(T127:T129)</f>
        <v>0</v>
      </c>
      <c r="AR126" s="181" t="s">
        <v>88</v>
      </c>
      <c r="AT126" s="182" t="s">
        <v>80</v>
      </c>
      <c r="AU126" s="182" t="s">
        <v>88</v>
      </c>
      <c r="AY126" s="181" t="s">
        <v>128</v>
      </c>
      <c r="BK126" s="183">
        <f>SUM(BK127:BK129)</f>
        <v>0</v>
      </c>
    </row>
    <row r="127" spans="1:65" s="2" customFormat="1" ht="24.2" customHeight="1" x14ac:dyDescent="0.2">
      <c r="A127" s="34"/>
      <c r="B127" s="35"/>
      <c r="C127" s="186" t="s">
        <v>88</v>
      </c>
      <c r="D127" s="186" t="s">
        <v>130</v>
      </c>
      <c r="E127" s="187" t="s">
        <v>832</v>
      </c>
      <c r="F127" s="188" t="s">
        <v>833</v>
      </c>
      <c r="G127" s="189" t="s">
        <v>819</v>
      </c>
      <c r="H127" s="190">
        <v>1</v>
      </c>
      <c r="I127" s="191"/>
      <c r="J127" s="192">
        <f>ROUND(I127*H127,2)</f>
        <v>0</v>
      </c>
      <c r="K127" s="188" t="s">
        <v>1</v>
      </c>
      <c r="L127" s="39"/>
      <c r="M127" s="193" t="s">
        <v>1</v>
      </c>
      <c r="N127" s="194" t="s">
        <v>46</v>
      </c>
      <c r="O127" s="71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7" t="s">
        <v>135</v>
      </c>
      <c r="AT127" s="197" t="s">
        <v>130</v>
      </c>
      <c r="AU127" s="197" t="s">
        <v>90</v>
      </c>
      <c r="AY127" s="17" t="s">
        <v>128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7" t="s">
        <v>88</v>
      </c>
      <c r="BK127" s="198">
        <f>ROUND(I127*H127,2)</f>
        <v>0</v>
      </c>
      <c r="BL127" s="17" t="s">
        <v>135</v>
      </c>
      <c r="BM127" s="197" t="s">
        <v>90</v>
      </c>
    </row>
    <row r="128" spans="1:65" s="2" customFormat="1" ht="16.5" customHeight="1" x14ac:dyDescent="0.2">
      <c r="A128" s="34"/>
      <c r="B128" s="35"/>
      <c r="C128" s="186" t="s">
        <v>90</v>
      </c>
      <c r="D128" s="186" t="s">
        <v>130</v>
      </c>
      <c r="E128" s="187" t="s">
        <v>834</v>
      </c>
      <c r="F128" s="188" t="s">
        <v>835</v>
      </c>
      <c r="G128" s="189" t="s">
        <v>819</v>
      </c>
      <c r="H128" s="190">
        <v>1</v>
      </c>
      <c r="I128" s="191"/>
      <c r="J128" s="192">
        <f>ROUND(I128*H128,2)</f>
        <v>0</v>
      </c>
      <c r="K128" s="188" t="s">
        <v>1</v>
      </c>
      <c r="L128" s="39"/>
      <c r="M128" s="193" t="s">
        <v>1</v>
      </c>
      <c r="N128" s="194" t="s">
        <v>46</v>
      </c>
      <c r="O128" s="71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7" t="s">
        <v>135</v>
      </c>
      <c r="AT128" s="197" t="s">
        <v>130</v>
      </c>
      <c r="AU128" s="197" t="s">
        <v>90</v>
      </c>
      <c r="AY128" s="17" t="s">
        <v>128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7" t="s">
        <v>88</v>
      </c>
      <c r="BK128" s="198">
        <f>ROUND(I128*H128,2)</f>
        <v>0</v>
      </c>
      <c r="BL128" s="17" t="s">
        <v>135</v>
      </c>
      <c r="BM128" s="197" t="s">
        <v>135</v>
      </c>
    </row>
    <row r="129" spans="1:65" s="2" customFormat="1" ht="16.5" customHeight="1" x14ac:dyDescent="0.2">
      <c r="A129" s="34"/>
      <c r="B129" s="35"/>
      <c r="C129" s="186" t="s">
        <v>148</v>
      </c>
      <c r="D129" s="186" t="s">
        <v>130</v>
      </c>
      <c r="E129" s="187" t="s">
        <v>836</v>
      </c>
      <c r="F129" s="188" t="s">
        <v>837</v>
      </c>
      <c r="G129" s="189" t="s">
        <v>819</v>
      </c>
      <c r="H129" s="190">
        <v>0</v>
      </c>
      <c r="I129" s="191"/>
      <c r="J129" s="192">
        <f>ROUND(I129*H129,2)</f>
        <v>0</v>
      </c>
      <c r="K129" s="188" t="s">
        <v>1</v>
      </c>
      <c r="L129" s="39"/>
      <c r="M129" s="193" t="s">
        <v>1</v>
      </c>
      <c r="N129" s="194" t="s">
        <v>46</v>
      </c>
      <c r="O129" s="71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97" t="s">
        <v>135</v>
      </c>
      <c r="AT129" s="197" t="s">
        <v>130</v>
      </c>
      <c r="AU129" s="197" t="s">
        <v>90</v>
      </c>
      <c r="AY129" s="17" t="s">
        <v>128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7" t="s">
        <v>88</v>
      </c>
      <c r="BK129" s="198">
        <f>ROUND(I129*H129,2)</f>
        <v>0</v>
      </c>
      <c r="BL129" s="17" t="s">
        <v>135</v>
      </c>
      <c r="BM129" s="197" t="s">
        <v>166</v>
      </c>
    </row>
    <row r="130" spans="1:65" s="12" customFormat="1" ht="25.9" customHeight="1" x14ac:dyDescent="0.2">
      <c r="B130" s="170"/>
      <c r="C130" s="171"/>
      <c r="D130" s="172" t="s">
        <v>80</v>
      </c>
      <c r="E130" s="173" t="s">
        <v>838</v>
      </c>
      <c r="F130" s="173" t="s">
        <v>839</v>
      </c>
      <c r="G130" s="171"/>
      <c r="H130" s="171"/>
      <c r="I130" s="174"/>
      <c r="J130" s="175">
        <f>BK130</f>
        <v>0</v>
      </c>
      <c r="K130" s="171"/>
      <c r="L130" s="176"/>
      <c r="M130" s="177"/>
      <c r="N130" s="178"/>
      <c r="O130" s="178"/>
      <c r="P130" s="179">
        <f>P131</f>
        <v>0</v>
      </c>
      <c r="Q130" s="178"/>
      <c r="R130" s="179">
        <f>R131</f>
        <v>0</v>
      </c>
      <c r="S130" s="178"/>
      <c r="T130" s="180">
        <f>T131</f>
        <v>0</v>
      </c>
      <c r="AR130" s="181" t="s">
        <v>88</v>
      </c>
      <c r="AT130" s="182" t="s">
        <v>80</v>
      </c>
      <c r="AU130" s="182" t="s">
        <v>81</v>
      </c>
      <c r="AY130" s="181" t="s">
        <v>128</v>
      </c>
      <c r="BK130" s="183">
        <f>BK131</f>
        <v>0</v>
      </c>
    </row>
    <row r="131" spans="1:65" s="12" customFormat="1" ht="22.9" customHeight="1" x14ac:dyDescent="0.2">
      <c r="B131" s="170"/>
      <c r="C131" s="171"/>
      <c r="D131" s="172" t="s">
        <v>80</v>
      </c>
      <c r="E131" s="184" t="s">
        <v>830</v>
      </c>
      <c r="F131" s="184" t="s">
        <v>831</v>
      </c>
      <c r="G131" s="171"/>
      <c r="H131" s="171"/>
      <c r="I131" s="174"/>
      <c r="J131" s="185">
        <f>BK131</f>
        <v>0</v>
      </c>
      <c r="K131" s="171"/>
      <c r="L131" s="176"/>
      <c r="M131" s="177"/>
      <c r="N131" s="178"/>
      <c r="O131" s="178"/>
      <c r="P131" s="179">
        <f>SUM(P132:P136)</f>
        <v>0</v>
      </c>
      <c r="Q131" s="178"/>
      <c r="R131" s="179">
        <f>SUM(R132:R136)</f>
        <v>0</v>
      </c>
      <c r="S131" s="178"/>
      <c r="T131" s="180">
        <f>SUM(T132:T136)</f>
        <v>0</v>
      </c>
      <c r="AR131" s="181" t="s">
        <v>88</v>
      </c>
      <c r="AT131" s="182" t="s">
        <v>80</v>
      </c>
      <c r="AU131" s="182" t="s">
        <v>88</v>
      </c>
      <c r="AY131" s="181" t="s">
        <v>128</v>
      </c>
      <c r="BK131" s="183">
        <f>SUM(BK132:BK136)</f>
        <v>0</v>
      </c>
    </row>
    <row r="132" spans="1:65" s="2" customFormat="1" ht="16.5" customHeight="1" x14ac:dyDescent="0.2">
      <c r="A132" s="34"/>
      <c r="B132" s="35"/>
      <c r="C132" s="186" t="s">
        <v>135</v>
      </c>
      <c r="D132" s="186" t="s">
        <v>130</v>
      </c>
      <c r="E132" s="187" t="s">
        <v>840</v>
      </c>
      <c r="F132" s="188" t="s">
        <v>841</v>
      </c>
      <c r="G132" s="189" t="s">
        <v>819</v>
      </c>
      <c r="H132" s="190">
        <v>1</v>
      </c>
      <c r="I132" s="191"/>
      <c r="J132" s="192">
        <f>ROUND(I132*H132,2)</f>
        <v>0</v>
      </c>
      <c r="K132" s="188" t="s">
        <v>1</v>
      </c>
      <c r="L132" s="39"/>
      <c r="M132" s="193" t="s">
        <v>1</v>
      </c>
      <c r="N132" s="194" t="s">
        <v>46</v>
      </c>
      <c r="O132" s="71"/>
      <c r="P132" s="195">
        <f>O132*H132</f>
        <v>0</v>
      </c>
      <c r="Q132" s="195">
        <v>0</v>
      </c>
      <c r="R132" s="195">
        <f>Q132*H132</f>
        <v>0</v>
      </c>
      <c r="S132" s="195">
        <v>0</v>
      </c>
      <c r="T132" s="19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7" t="s">
        <v>135</v>
      </c>
      <c r="AT132" s="197" t="s">
        <v>130</v>
      </c>
      <c r="AU132" s="197" t="s">
        <v>90</v>
      </c>
      <c r="AY132" s="17" t="s">
        <v>128</v>
      </c>
      <c r="BE132" s="198">
        <f>IF(N132="základní",J132,0)</f>
        <v>0</v>
      </c>
      <c r="BF132" s="198">
        <f>IF(N132="snížená",J132,0)</f>
        <v>0</v>
      </c>
      <c r="BG132" s="198">
        <f>IF(N132="zákl. přenesená",J132,0)</f>
        <v>0</v>
      </c>
      <c r="BH132" s="198">
        <f>IF(N132="sníž. přenesená",J132,0)</f>
        <v>0</v>
      </c>
      <c r="BI132" s="198">
        <f>IF(N132="nulová",J132,0)</f>
        <v>0</v>
      </c>
      <c r="BJ132" s="17" t="s">
        <v>88</v>
      </c>
      <c r="BK132" s="198">
        <f>ROUND(I132*H132,2)</f>
        <v>0</v>
      </c>
      <c r="BL132" s="17" t="s">
        <v>135</v>
      </c>
      <c r="BM132" s="197" t="s">
        <v>177</v>
      </c>
    </row>
    <row r="133" spans="1:65" s="2" customFormat="1" ht="48.75" x14ac:dyDescent="0.2">
      <c r="A133" s="34"/>
      <c r="B133" s="35"/>
      <c r="C133" s="36"/>
      <c r="D133" s="199" t="s">
        <v>137</v>
      </c>
      <c r="E133" s="36"/>
      <c r="F133" s="200" t="s">
        <v>842</v>
      </c>
      <c r="G133" s="36"/>
      <c r="H133" s="36"/>
      <c r="I133" s="201"/>
      <c r="J133" s="36"/>
      <c r="K133" s="36"/>
      <c r="L133" s="39"/>
      <c r="M133" s="202"/>
      <c r="N133" s="203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137</v>
      </c>
      <c r="AU133" s="17" t="s">
        <v>90</v>
      </c>
    </row>
    <row r="134" spans="1:65" s="2" customFormat="1" ht="33" customHeight="1" x14ac:dyDescent="0.2">
      <c r="A134" s="34"/>
      <c r="B134" s="35"/>
      <c r="C134" s="186" t="s">
        <v>161</v>
      </c>
      <c r="D134" s="186" t="s">
        <v>130</v>
      </c>
      <c r="E134" s="187" t="s">
        <v>843</v>
      </c>
      <c r="F134" s="188" t="s">
        <v>844</v>
      </c>
      <c r="G134" s="189" t="s">
        <v>819</v>
      </c>
      <c r="H134" s="190">
        <v>1</v>
      </c>
      <c r="I134" s="191"/>
      <c r="J134" s="192">
        <f>ROUND(I134*H134,2)</f>
        <v>0</v>
      </c>
      <c r="K134" s="188" t="s">
        <v>1</v>
      </c>
      <c r="L134" s="39"/>
      <c r="M134" s="193" t="s">
        <v>1</v>
      </c>
      <c r="N134" s="194" t="s">
        <v>46</v>
      </c>
      <c r="O134" s="71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7" t="s">
        <v>135</v>
      </c>
      <c r="AT134" s="197" t="s">
        <v>130</v>
      </c>
      <c r="AU134" s="197" t="s">
        <v>90</v>
      </c>
      <c r="AY134" s="17" t="s">
        <v>128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7" t="s">
        <v>88</v>
      </c>
      <c r="BK134" s="198">
        <f>ROUND(I134*H134,2)</f>
        <v>0</v>
      </c>
      <c r="BL134" s="17" t="s">
        <v>135</v>
      </c>
      <c r="BM134" s="197" t="s">
        <v>188</v>
      </c>
    </row>
    <row r="135" spans="1:65" s="2" customFormat="1" ht="97.5" x14ac:dyDescent="0.2">
      <c r="A135" s="34"/>
      <c r="B135" s="35"/>
      <c r="C135" s="36"/>
      <c r="D135" s="199" t="s">
        <v>137</v>
      </c>
      <c r="E135" s="36"/>
      <c r="F135" s="200" t="s">
        <v>845</v>
      </c>
      <c r="G135" s="36"/>
      <c r="H135" s="36"/>
      <c r="I135" s="201"/>
      <c r="J135" s="36"/>
      <c r="K135" s="36"/>
      <c r="L135" s="39"/>
      <c r="M135" s="202"/>
      <c r="N135" s="203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137</v>
      </c>
      <c r="AU135" s="17" t="s">
        <v>90</v>
      </c>
    </row>
    <row r="136" spans="1:65" s="2" customFormat="1" ht="49.15" customHeight="1" x14ac:dyDescent="0.2">
      <c r="A136" s="34"/>
      <c r="B136" s="35"/>
      <c r="C136" s="186" t="s">
        <v>166</v>
      </c>
      <c r="D136" s="186" t="s">
        <v>130</v>
      </c>
      <c r="E136" s="187" t="s">
        <v>846</v>
      </c>
      <c r="F136" s="188" t="s">
        <v>847</v>
      </c>
      <c r="G136" s="189" t="s">
        <v>819</v>
      </c>
      <c r="H136" s="190">
        <v>0</v>
      </c>
      <c r="I136" s="191"/>
      <c r="J136" s="192">
        <f>ROUND(I136*H136,2)</f>
        <v>0</v>
      </c>
      <c r="K136" s="188" t="s">
        <v>1</v>
      </c>
      <c r="L136" s="39"/>
      <c r="M136" s="193" t="s">
        <v>1</v>
      </c>
      <c r="N136" s="194" t="s">
        <v>46</v>
      </c>
      <c r="O136" s="71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7" t="s">
        <v>135</v>
      </c>
      <c r="AT136" s="197" t="s">
        <v>130</v>
      </c>
      <c r="AU136" s="197" t="s">
        <v>90</v>
      </c>
      <c r="AY136" s="17" t="s">
        <v>128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7" t="s">
        <v>88</v>
      </c>
      <c r="BK136" s="198">
        <f>ROUND(I136*H136,2)</f>
        <v>0</v>
      </c>
      <c r="BL136" s="17" t="s">
        <v>135</v>
      </c>
      <c r="BM136" s="197" t="s">
        <v>196</v>
      </c>
    </row>
    <row r="137" spans="1:65" s="12" customFormat="1" ht="25.9" customHeight="1" x14ac:dyDescent="0.2">
      <c r="B137" s="170"/>
      <c r="C137" s="171"/>
      <c r="D137" s="172" t="s">
        <v>80</v>
      </c>
      <c r="E137" s="173" t="s">
        <v>848</v>
      </c>
      <c r="F137" s="173" t="s">
        <v>849</v>
      </c>
      <c r="G137" s="171"/>
      <c r="H137" s="171"/>
      <c r="I137" s="174"/>
      <c r="J137" s="175">
        <f>BK137</f>
        <v>0</v>
      </c>
      <c r="K137" s="171"/>
      <c r="L137" s="176"/>
      <c r="M137" s="177"/>
      <c r="N137" s="178"/>
      <c r="O137" s="178"/>
      <c r="P137" s="179">
        <f>P138</f>
        <v>0</v>
      </c>
      <c r="Q137" s="178"/>
      <c r="R137" s="179">
        <f>R138</f>
        <v>0</v>
      </c>
      <c r="S137" s="178"/>
      <c r="T137" s="180">
        <f>T138</f>
        <v>0</v>
      </c>
      <c r="AR137" s="181" t="s">
        <v>88</v>
      </c>
      <c r="AT137" s="182" t="s">
        <v>80</v>
      </c>
      <c r="AU137" s="182" t="s">
        <v>81</v>
      </c>
      <c r="AY137" s="181" t="s">
        <v>128</v>
      </c>
      <c r="BK137" s="183">
        <f>BK138</f>
        <v>0</v>
      </c>
    </row>
    <row r="138" spans="1:65" s="12" customFormat="1" ht="22.9" customHeight="1" x14ac:dyDescent="0.2">
      <c r="B138" s="170"/>
      <c r="C138" s="171"/>
      <c r="D138" s="172" t="s">
        <v>80</v>
      </c>
      <c r="E138" s="184" t="s">
        <v>830</v>
      </c>
      <c r="F138" s="184" t="s">
        <v>831</v>
      </c>
      <c r="G138" s="171"/>
      <c r="H138" s="171"/>
      <c r="I138" s="174"/>
      <c r="J138" s="185">
        <f>BK138</f>
        <v>0</v>
      </c>
      <c r="K138" s="171"/>
      <c r="L138" s="176"/>
      <c r="M138" s="177"/>
      <c r="N138" s="178"/>
      <c r="O138" s="178"/>
      <c r="P138" s="179">
        <f>SUM(P139:P151)</f>
        <v>0</v>
      </c>
      <c r="Q138" s="178"/>
      <c r="R138" s="179">
        <f>SUM(R139:R151)</f>
        <v>0</v>
      </c>
      <c r="S138" s="178"/>
      <c r="T138" s="180">
        <f>SUM(T139:T151)</f>
        <v>0</v>
      </c>
      <c r="AR138" s="181" t="s">
        <v>88</v>
      </c>
      <c r="AT138" s="182" t="s">
        <v>80</v>
      </c>
      <c r="AU138" s="182" t="s">
        <v>88</v>
      </c>
      <c r="AY138" s="181" t="s">
        <v>128</v>
      </c>
      <c r="BK138" s="183">
        <f>SUM(BK139:BK151)</f>
        <v>0</v>
      </c>
    </row>
    <row r="139" spans="1:65" s="2" customFormat="1" ht="33" customHeight="1" x14ac:dyDescent="0.2">
      <c r="A139" s="34"/>
      <c r="B139" s="35"/>
      <c r="C139" s="186" t="s">
        <v>172</v>
      </c>
      <c r="D139" s="186" t="s">
        <v>130</v>
      </c>
      <c r="E139" s="187" t="s">
        <v>850</v>
      </c>
      <c r="F139" s="188" t="s">
        <v>851</v>
      </c>
      <c r="G139" s="189" t="s">
        <v>819</v>
      </c>
      <c r="H139" s="190">
        <v>1</v>
      </c>
      <c r="I139" s="191"/>
      <c r="J139" s="192">
        <f>ROUND(I139*H139,2)</f>
        <v>0</v>
      </c>
      <c r="K139" s="188" t="s">
        <v>1</v>
      </c>
      <c r="L139" s="39"/>
      <c r="M139" s="193" t="s">
        <v>1</v>
      </c>
      <c r="N139" s="194" t="s">
        <v>46</v>
      </c>
      <c r="O139" s="71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7" t="s">
        <v>135</v>
      </c>
      <c r="AT139" s="197" t="s">
        <v>130</v>
      </c>
      <c r="AU139" s="197" t="s">
        <v>90</v>
      </c>
      <c r="AY139" s="17" t="s">
        <v>128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7" t="s">
        <v>88</v>
      </c>
      <c r="BK139" s="198">
        <f>ROUND(I139*H139,2)</f>
        <v>0</v>
      </c>
      <c r="BL139" s="17" t="s">
        <v>135</v>
      </c>
      <c r="BM139" s="197" t="s">
        <v>207</v>
      </c>
    </row>
    <row r="140" spans="1:65" s="2" customFormat="1" ht="44.25" customHeight="1" x14ac:dyDescent="0.2">
      <c r="A140" s="34"/>
      <c r="B140" s="35"/>
      <c r="C140" s="186" t="s">
        <v>177</v>
      </c>
      <c r="D140" s="186" t="s">
        <v>130</v>
      </c>
      <c r="E140" s="187" t="s">
        <v>852</v>
      </c>
      <c r="F140" s="188" t="s">
        <v>853</v>
      </c>
      <c r="G140" s="189" t="s">
        <v>819</v>
      </c>
      <c r="H140" s="190">
        <v>1</v>
      </c>
      <c r="I140" s="191"/>
      <c r="J140" s="192">
        <f>ROUND(I140*H140,2)</f>
        <v>0</v>
      </c>
      <c r="K140" s="188" t="s">
        <v>1</v>
      </c>
      <c r="L140" s="39"/>
      <c r="M140" s="193" t="s">
        <v>1</v>
      </c>
      <c r="N140" s="194" t="s">
        <v>46</v>
      </c>
      <c r="O140" s="71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7" t="s">
        <v>135</v>
      </c>
      <c r="AT140" s="197" t="s">
        <v>130</v>
      </c>
      <c r="AU140" s="197" t="s">
        <v>90</v>
      </c>
      <c r="AY140" s="17" t="s">
        <v>128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7" t="s">
        <v>88</v>
      </c>
      <c r="BK140" s="198">
        <f>ROUND(I140*H140,2)</f>
        <v>0</v>
      </c>
      <c r="BL140" s="17" t="s">
        <v>135</v>
      </c>
      <c r="BM140" s="197" t="s">
        <v>219</v>
      </c>
    </row>
    <row r="141" spans="1:65" s="2" customFormat="1" ht="16.5" customHeight="1" x14ac:dyDescent="0.2">
      <c r="A141" s="34"/>
      <c r="B141" s="35"/>
      <c r="C141" s="186" t="s">
        <v>182</v>
      </c>
      <c r="D141" s="186" t="s">
        <v>130</v>
      </c>
      <c r="E141" s="187" t="s">
        <v>854</v>
      </c>
      <c r="F141" s="188" t="s">
        <v>855</v>
      </c>
      <c r="G141" s="189" t="s">
        <v>819</v>
      </c>
      <c r="H141" s="190">
        <v>1</v>
      </c>
      <c r="I141" s="191"/>
      <c r="J141" s="192">
        <f>ROUND(I141*H141,2)</f>
        <v>0</v>
      </c>
      <c r="K141" s="188" t="s">
        <v>1</v>
      </c>
      <c r="L141" s="39"/>
      <c r="M141" s="193" t="s">
        <v>1</v>
      </c>
      <c r="N141" s="194" t="s">
        <v>46</v>
      </c>
      <c r="O141" s="71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97" t="s">
        <v>135</v>
      </c>
      <c r="AT141" s="197" t="s">
        <v>130</v>
      </c>
      <c r="AU141" s="197" t="s">
        <v>90</v>
      </c>
      <c r="AY141" s="17" t="s">
        <v>128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7" t="s">
        <v>88</v>
      </c>
      <c r="BK141" s="198">
        <f>ROUND(I141*H141,2)</f>
        <v>0</v>
      </c>
      <c r="BL141" s="17" t="s">
        <v>135</v>
      </c>
      <c r="BM141" s="197" t="s">
        <v>230</v>
      </c>
    </row>
    <row r="142" spans="1:65" s="2" customFormat="1" ht="58.5" x14ac:dyDescent="0.2">
      <c r="A142" s="34"/>
      <c r="B142" s="35"/>
      <c r="C142" s="36"/>
      <c r="D142" s="199" t="s">
        <v>137</v>
      </c>
      <c r="E142" s="36"/>
      <c r="F142" s="200" t="s">
        <v>856</v>
      </c>
      <c r="G142" s="36"/>
      <c r="H142" s="36"/>
      <c r="I142" s="201"/>
      <c r="J142" s="36"/>
      <c r="K142" s="36"/>
      <c r="L142" s="39"/>
      <c r="M142" s="202"/>
      <c r="N142" s="203"/>
      <c r="O142" s="71"/>
      <c r="P142" s="71"/>
      <c r="Q142" s="71"/>
      <c r="R142" s="71"/>
      <c r="S142" s="71"/>
      <c r="T142" s="72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137</v>
      </c>
      <c r="AU142" s="17" t="s">
        <v>90</v>
      </c>
    </row>
    <row r="143" spans="1:65" s="2" customFormat="1" ht="16.5" customHeight="1" x14ac:dyDescent="0.2">
      <c r="A143" s="34"/>
      <c r="B143" s="35"/>
      <c r="C143" s="186" t="s">
        <v>188</v>
      </c>
      <c r="D143" s="186" t="s">
        <v>130</v>
      </c>
      <c r="E143" s="187" t="s">
        <v>857</v>
      </c>
      <c r="F143" s="188" t="s">
        <v>858</v>
      </c>
      <c r="G143" s="189" t="s">
        <v>819</v>
      </c>
      <c r="H143" s="190">
        <v>0</v>
      </c>
      <c r="I143" s="191"/>
      <c r="J143" s="192">
        <f>ROUND(I143*H143,2)</f>
        <v>0</v>
      </c>
      <c r="K143" s="188" t="s">
        <v>1</v>
      </c>
      <c r="L143" s="39"/>
      <c r="M143" s="193" t="s">
        <v>1</v>
      </c>
      <c r="N143" s="194" t="s">
        <v>46</v>
      </c>
      <c r="O143" s="71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7" t="s">
        <v>135</v>
      </c>
      <c r="AT143" s="197" t="s">
        <v>130</v>
      </c>
      <c r="AU143" s="197" t="s">
        <v>90</v>
      </c>
      <c r="AY143" s="17" t="s">
        <v>128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7" t="s">
        <v>88</v>
      </c>
      <c r="BK143" s="198">
        <f>ROUND(I143*H143,2)</f>
        <v>0</v>
      </c>
      <c r="BL143" s="17" t="s">
        <v>135</v>
      </c>
      <c r="BM143" s="197" t="s">
        <v>245</v>
      </c>
    </row>
    <row r="144" spans="1:65" s="2" customFormat="1" ht="48.75" x14ac:dyDescent="0.2">
      <c r="A144" s="34"/>
      <c r="B144" s="35"/>
      <c r="C144" s="36"/>
      <c r="D144" s="199" t="s">
        <v>137</v>
      </c>
      <c r="E144" s="36"/>
      <c r="F144" s="200" t="s">
        <v>859</v>
      </c>
      <c r="G144" s="36"/>
      <c r="H144" s="36"/>
      <c r="I144" s="201"/>
      <c r="J144" s="36"/>
      <c r="K144" s="36"/>
      <c r="L144" s="39"/>
      <c r="M144" s="202"/>
      <c r="N144" s="203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137</v>
      </c>
      <c r="AU144" s="17" t="s">
        <v>90</v>
      </c>
    </row>
    <row r="145" spans="1:65" s="2" customFormat="1" ht="44.25" customHeight="1" x14ac:dyDescent="0.2">
      <c r="A145" s="34"/>
      <c r="B145" s="35"/>
      <c r="C145" s="186" t="s">
        <v>192</v>
      </c>
      <c r="D145" s="186" t="s">
        <v>130</v>
      </c>
      <c r="E145" s="187" t="s">
        <v>860</v>
      </c>
      <c r="F145" s="188" t="s">
        <v>861</v>
      </c>
      <c r="G145" s="189" t="s">
        <v>819</v>
      </c>
      <c r="H145" s="190">
        <v>0</v>
      </c>
      <c r="I145" s="191"/>
      <c r="J145" s="192">
        <f>ROUND(I145*H145,2)</f>
        <v>0</v>
      </c>
      <c r="K145" s="188" t="s">
        <v>1</v>
      </c>
      <c r="L145" s="39"/>
      <c r="M145" s="193" t="s">
        <v>1</v>
      </c>
      <c r="N145" s="194" t="s">
        <v>46</v>
      </c>
      <c r="O145" s="71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97" t="s">
        <v>135</v>
      </c>
      <c r="AT145" s="197" t="s">
        <v>130</v>
      </c>
      <c r="AU145" s="197" t="s">
        <v>90</v>
      </c>
      <c r="AY145" s="17" t="s">
        <v>128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7" t="s">
        <v>88</v>
      </c>
      <c r="BK145" s="198">
        <f>ROUND(I145*H145,2)</f>
        <v>0</v>
      </c>
      <c r="BL145" s="17" t="s">
        <v>135</v>
      </c>
      <c r="BM145" s="197" t="s">
        <v>252</v>
      </c>
    </row>
    <row r="146" spans="1:65" s="2" customFormat="1" ht="33" customHeight="1" x14ac:dyDescent="0.2">
      <c r="A146" s="34"/>
      <c r="B146" s="35"/>
      <c r="C146" s="186" t="s">
        <v>196</v>
      </c>
      <c r="D146" s="186" t="s">
        <v>130</v>
      </c>
      <c r="E146" s="187" t="s">
        <v>862</v>
      </c>
      <c r="F146" s="188" t="s">
        <v>863</v>
      </c>
      <c r="G146" s="189" t="s">
        <v>819</v>
      </c>
      <c r="H146" s="190">
        <v>1</v>
      </c>
      <c r="I146" s="191"/>
      <c r="J146" s="192">
        <f>ROUND(I146*H146,2)</f>
        <v>0</v>
      </c>
      <c r="K146" s="188" t="s">
        <v>1</v>
      </c>
      <c r="L146" s="39"/>
      <c r="M146" s="193" t="s">
        <v>1</v>
      </c>
      <c r="N146" s="194" t="s">
        <v>46</v>
      </c>
      <c r="O146" s="71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7" t="s">
        <v>135</v>
      </c>
      <c r="AT146" s="197" t="s">
        <v>130</v>
      </c>
      <c r="AU146" s="197" t="s">
        <v>90</v>
      </c>
      <c r="AY146" s="17" t="s">
        <v>128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7" t="s">
        <v>88</v>
      </c>
      <c r="BK146" s="198">
        <f>ROUND(I146*H146,2)</f>
        <v>0</v>
      </c>
      <c r="BL146" s="17" t="s">
        <v>135</v>
      </c>
      <c r="BM146" s="197" t="s">
        <v>262</v>
      </c>
    </row>
    <row r="147" spans="1:65" s="2" customFormat="1" ht="68.25" x14ac:dyDescent="0.2">
      <c r="A147" s="34"/>
      <c r="B147" s="35"/>
      <c r="C147" s="36"/>
      <c r="D147" s="199" t="s">
        <v>137</v>
      </c>
      <c r="E147" s="36"/>
      <c r="F147" s="200" t="s">
        <v>864</v>
      </c>
      <c r="G147" s="36"/>
      <c r="H147" s="36"/>
      <c r="I147" s="201"/>
      <c r="J147" s="36"/>
      <c r="K147" s="36"/>
      <c r="L147" s="39"/>
      <c r="M147" s="202"/>
      <c r="N147" s="203"/>
      <c r="O147" s="71"/>
      <c r="P147" s="71"/>
      <c r="Q147" s="71"/>
      <c r="R147" s="71"/>
      <c r="S147" s="71"/>
      <c r="T147" s="72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137</v>
      </c>
      <c r="AU147" s="17" t="s">
        <v>90</v>
      </c>
    </row>
    <row r="148" spans="1:65" s="2" customFormat="1" ht="24.2" customHeight="1" x14ac:dyDescent="0.2">
      <c r="A148" s="34"/>
      <c r="B148" s="35"/>
      <c r="C148" s="186" t="s">
        <v>201</v>
      </c>
      <c r="D148" s="186" t="s">
        <v>130</v>
      </c>
      <c r="E148" s="187" t="s">
        <v>865</v>
      </c>
      <c r="F148" s="188" t="s">
        <v>866</v>
      </c>
      <c r="G148" s="189" t="s">
        <v>819</v>
      </c>
      <c r="H148" s="190">
        <v>1</v>
      </c>
      <c r="I148" s="191"/>
      <c r="J148" s="192">
        <f>ROUND(I148*H148,2)</f>
        <v>0</v>
      </c>
      <c r="K148" s="188" t="s">
        <v>1</v>
      </c>
      <c r="L148" s="39"/>
      <c r="M148" s="193" t="s">
        <v>1</v>
      </c>
      <c r="N148" s="194" t="s">
        <v>46</v>
      </c>
      <c r="O148" s="71"/>
      <c r="P148" s="195">
        <f>O148*H148</f>
        <v>0</v>
      </c>
      <c r="Q148" s="195">
        <v>0</v>
      </c>
      <c r="R148" s="195">
        <f>Q148*H148</f>
        <v>0</v>
      </c>
      <c r="S148" s="195">
        <v>0</v>
      </c>
      <c r="T148" s="19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7" t="s">
        <v>135</v>
      </c>
      <c r="AT148" s="197" t="s">
        <v>130</v>
      </c>
      <c r="AU148" s="197" t="s">
        <v>90</v>
      </c>
      <c r="AY148" s="17" t="s">
        <v>128</v>
      </c>
      <c r="BE148" s="198">
        <f>IF(N148="základní",J148,0)</f>
        <v>0</v>
      </c>
      <c r="BF148" s="198">
        <f>IF(N148="snížená",J148,0)</f>
        <v>0</v>
      </c>
      <c r="BG148" s="198">
        <f>IF(N148="zákl. přenesená",J148,0)</f>
        <v>0</v>
      </c>
      <c r="BH148" s="198">
        <f>IF(N148="sníž. přenesená",J148,0)</f>
        <v>0</v>
      </c>
      <c r="BI148" s="198">
        <f>IF(N148="nulová",J148,0)</f>
        <v>0</v>
      </c>
      <c r="BJ148" s="17" t="s">
        <v>88</v>
      </c>
      <c r="BK148" s="198">
        <f>ROUND(I148*H148,2)</f>
        <v>0</v>
      </c>
      <c r="BL148" s="17" t="s">
        <v>135</v>
      </c>
      <c r="BM148" s="197" t="s">
        <v>272</v>
      </c>
    </row>
    <row r="149" spans="1:65" s="2" customFormat="1" ht="58.5" x14ac:dyDescent="0.2">
      <c r="A149" s="34"/>
      <c r="B149" s="35"/>
      <c r="C149" s="36"/>
      <c r="D149" s="199" t="s">
        <v>137</v>
      </c>
      <c r="E149" s="36"/>
      <c r="F149" s="200" t="s">
        <v>867</v>
      </c>
      <c r="G149" s="36"/>
      <c r="H149" s="36"/>
      <c r="I149" s="201"/>
      <c r="J149" s="36"/>
      <c r="K149" s="36"/>
      <c r="L149" s="39"/>
      <c r="M149" s="202"/>
      <c r="N149" s="203"/>
      <c r="O149" s="71"/>
      <c r="P149" s="71"/>
      <c r="Q149" s="71"/>
      <c r="R149" s="71"/>
      <c r="S149" s="71"/>
      <c r="T149" s="72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137</v>
      </c>
      <c r="AU149" s="17" t="s">
        <v>90</v>
      </c>
    </row>
    <row r="150" spans="1:65" s="2" customFormat="1" ht="24.2" customHeight="1" x14ac:dyDescent="0.2">
      <c r="A150" s="34"/>
      <c r="B150" s="35"/>
      <c r="C150" s="186" t="s">
        <v>207</v>
      </c>
      <c r="D150" s="186" t="s">
        <v>130</v>
      </c>
      <c r="E150" s="187" t="s">
        <v>868</v>
      </c>
      <c r="F150" s="188" t="s">
        <v>869</v>
      </c>
      <c r="G150" s="189" t="s">
        <v>819</v>
      </c>
      <c r="H150" s="190">
        <v>0</v>
      </c>
      <c r="I150" s="191"/>
      <c r="J150" s="192">
        <f>ROUND(I150*H150,2)</f>
        <v>0</v>
      </c>
      <c r="K150" s="188" t="s">
        <v>1</v>
      </c>
      <c r="L150" s="39"/>
      <c r="M150" s="193" t="s">
        <v>1</v>
      </c>
      <c r="N150" s="194" t="s">
        <v>46</v>
      </c>
      <c r="O150" s="71"/>
      <c r="P150" s="195">
        <f>O150*H150</f>
        <v>0</v>
      </c>
      <c r="Q150" s="195">
        <v>0</v>
      </c>
      <c r="R150" s="195">
        <f>Q150*H150</f>
        <v>0</v>
      </c>
      <c r="S150" s="195">
        <v>0</v>
      </c>
      <c r="T150" s="19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7" t="s">
        <v>135</v>
      </c>
      <c r="AT150" s="197" t="s">
        <v>130</v>
      </c>
      <c r="AU150" s="197" t="s">
        <v>90</v>
      </c>
      <c r="AY150" s="17" t="s">
        <v>128</v>
      </c>
      <c r="BE150" s="198">
        <f>IF(N150="základní",J150,0)</f>
        <v>0</v>
      </c>
      <c r="BF150" s="198">
        <f>IF(N150="snížená",J150,0)</f>
        <v>0</v>
      </c>
      <c r="BG150" s="198">
        <f>IF(N150="zákl. přenesená",J150,0)</f>
        <v>0</v>
      </c>
      <c r="BH150" s="198">
        <f>IF(N150="sníž. přenesená",J150,0)</f>
        <v>0</v>
      </c>
      <c r="BI150" s="198">
        <f>IF(N150="nulová",J150,0)</f>
        <v>0</v>
      </c>
      <c r="BJ150" s="17" t="s">
        <v>88</v>
      </c>
      <c r="BK150" s="198">
        <f>ROUND(I150*H150,2)</f>
        <v>0</v>
      </c>
      <c r="BL150" s="17" t="s">
        <v>135</v>
      </c>
      <c r="BM150" s="197" t="s">
        <v>280</v>
      </c>
    </row>
    <row r="151" spans="1:65" s="2" customFormat="1" ht="298.14999999999998" customHeight="1" x14ac:dyDescent="0.2">
      <c r="A151" s="34"/>
      <c r="B151" s="35"/>
      <c r="C151" s="186" t="s">
        <v>8</v>
      </c>
      <c r="D151" s="186" t="s">
        <v>130</v>
      </c>
      <c r="E151" s="187" t="s">
        <v>870</v>
      </c>
      <c r="F151" s="188" t="s">
        <v>871</v>
      </c>
      <c r="G151" s="189" t="s">
        <v>819</v>
      </c>
      <c r="H151" s="190">
        <v>1</v>
      </c>
      <c r="I151" s="191"/>
      <c r="J151" s="192">
        <f>ROUND(I151*H151,2)</f>
        <v>0</v>
      </c>
      <c r="K151" s="188" t="s">
        <v>1</v>
      </c>
      <c r="L151" s="39"/>
      <c r="M151" s="193" t="s">
        <v>1</v>
      </c>
      <c r="N151" s="194" t="s">
        <v>46</v>
      </c>
      <c r="O151" s="71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7" t="s">
        <v>135</v>
      </c>
      <c r="AT151" s="197" t="s">
        <v>130</v>
      </c>
      <c r="AU151" s="197" t="s">
        <v>90</v>
      </c>
      <c r="AY151" s="17" t="s">
        <v>128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17" t="s">
        <v>88</v>
      </c>
      <c r="BK151" s="198">
        <f>ROUND(I151*H151,2)</f>
        <v>0</v>
      </c>
      <c r="BL151" s="17" t="s">
        <v>135</v>
      </c>
      <c r="BM151" s="197" t="s">
        <v>289</v>
      </c>
    </row>
    <row r="152" spans="1:65" s="12" customFormat="1" ht="25.9" customHeight="1" x14ac:dyDescent="0.2">
      <c r="B152" s="170"/>
      <c r="C152" s="171"/>
      <c r="D152" s="172" t="s">
        <v>80</v>
      </c>
      <c r="E152" s="173" t="s">
        <v>872</v>
      </c>
      <c r="F152" s="173" t="s">
        <v>873</v>
      </c>
      <c r="G152" s="171"/>
      <c r="H152" s="171"/>
      <c r="I152" s="174"/>
      <c r="J152" s="175">
        <f>BK152</f>
        <v>0</v>
      </c>
      <c r="K152" s="171"/>
      <c r="L152" s="176"/>
      <c r="M152" s="177"/>
      <c r="N152" s="178"/>
      <c r="O152" s="178"/>
      <c r="P152" s="179">
        <f>P153</f>
        <v>0</v>
      </c>
      <c r="Q152" s="178"/>
      <c r="R152" s="179">
        <f>R153</f>
        <v>0</v>
      </c>
      <c r="S152" s="178"/>
      <c r="T152" s="180">
        <f>T153</f>
        <v>0</v>
      </c>
      <c r="AR152" s="181" t="s">
        <v>88</v>
      </c>
      <c r="AT152" s="182" t="s">
        <v>80</v>
      </c>
      <c r="AU152" s="182" t="s">
        <v>81</v>
      </c>
      <c r="AY152" s="181" t="s">
        <v>128</v>
      </c>
      <c r="BK152" s="183">
        <f>BK153</f>
        <v>0</v>
      </c>
    </row>
    <row r="153" spans="1:65" s="12" customFormat="1" ht="22.9" customHeight="1" x14ac:dyDescent="0.2">
      <c r="B153" s="170"/>
      <c r="C153" s="171"/>
      <c r="D153" s="172" t="s">
        <v>80</v>
      </c>
      <c r="E153" s="184" t="s">
        <v>830</v>
      </c>
      <c r="F153" s="184" t="s">
        <v>831</v>
      </c>
      <c r="G153" s="171"/>
      <c r="H153" s="171"/>
      <c r="I153" s="174"/>
      <c r="J153" s="185">
        <f>BK153</f>
        <v>0</v>
      </c>
      <c r="K153" s="171"/>
      <c r="L153" s="176"/>
      <c r="M153" s="177"/>
      <c r="N153" s="178"/>
      <c r="O153" s="178"/>
      <c r="P153" s="179">
        <f>SUM(P154:P164)</f>
        <v>0</v>
      </c>
      <c r="Q153" s="178"/>
      <c r="R153" s="179">
        <f>SUM(R154:R164)</f>
        <v>0</v>
      </c>
      <c r="S153" s="178"/>
      <c r="T153" s="180">
        <f>SUM(T154:T164)</f>
        <v>0</v>
      </c>
      <c r="AR153" s="181" t="s">
        <v>88</v>
      </c>
      <c r="AT153" s="182" t="s">
        <v>80</v>
      </c>
      <c r="AU153" s="182" t="s">
        <v>88</v>
      </c>
      <c r="AY153" s="181" t="s">
        <v>128</v>
      </c>
      <c r="BK153" s="183">
        <f>SUM(BK154:BK164)</f>
        <v>0</v>
      </c>
    </row>
    <row r="154" spans="1:65" s="2" customFormat="1" ht="37.9" customHeight="1" x14ac:dyDescent="0.2">
      <c r="A154" s="34"/>
      <c r="B154" s="35"/>
      <c r="C154" s="186" t="s">
        <v>219</v>
      </c>
      <c r="D154" s="186" t="s">
        <v>130</v>
      </c>
      <c r="E154" s="187" t="s">
        <v>874</v>
      </c>
      <c r="F154" s="188" t="s">
        <v>875</v>
      </c>
      <c r="G154" s="189" t="s">
        <v>819</v>
      </c>
      <c r="H154" s="190">
        <v>0</v>
      </c>
      <c r="I154" s="191"/>
      <c r="J154" s="192">
        <f>ROUND(I154*H154,2)</f>
        <v>0</v>
      </c>
      <c r="K154" s="188" t="s">
        <v>1</v>
      </c>
      <c r="L154" s="39"/>
      <c r="M154" s="193" t="s">
        <v>1</v>
      </c>
      <c r="N154" s="194" t="s">
        <v>46</v>
      </c>
      <c r="O154" s="71"/>
      <c r="P154" s="195">
        <f>O154*H154</f>
        <v>0</v>
      </c>
      <c r="Q154" s="195">
        <v>0</v>
      </c>
      <c r="R154" s="195">
        <f>Q154*H154</f>
        <v>0</v>
      </c>
      <c r="S154" s="195">
        <v>0</v>
      </c>
      <c r="T154" s="19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7" t="s">
        <v>135</v>
      </c>
      <c r="AT154" s="197" t="s">
        <v>130</v>
      </c>
      <c r="AU154" s="197" t="s">
        <v>90</v>
      </c>
      <c r="AY154" s="17" t="s">
        <v>128</v>
      </c>
      <c r="BE154" s="198">
        <f>IF(N154="základní",J154,0)</f>
        <v>0</v>
      </c>
      <c r="BF154" s="198">
        <f>IF(N154="snížená",J154,0)</f>
        <v>0</v>
      </c>
      <c r="BG154" s="198">
        <f>IF(N154="zákl. přenesená",J154,0)</f>
        <v>0</v>
      </c>
      <c r="BH154" s="198">
        <f>IF(N154="sníž. přenesená",J154,0)</f>
        <v>0</v>
      </c>
      <c r="BI154" s="198">
        <f>IF(N154="nulová",J154,0)</f>
        <v>0</v>
      </c>
      <c r="BJ154" s="17" t="s">
        <v>88</v>
      </c>
      <c r="BK154" s="198">
        <f>ROUND(I154*H154,2)</f>
        <v>0</v>
      </c>
      <c r="BL154" s="17" t="s">
        <v>135</v>
      </c>
      <c r="BM154" s="197" t="s">
        <v>298</v>
      </c>
    </row>
    <row r="155" spans="1:65" s="2" customFormat="1" ht="39" x14ac:dyDescent="0.2">
      <c r="A155" s="34"/>
      <c r="B155" s="35"/>
      <c r="C155" s="36"/>
      <c r="D155" s="199" t="s">
        <v>137</v>
      </c>
      <c r="E155" s="36"/>
      <c r="F155" s="200" t="s">
        <v>876</v>
      </c>
      <c r="G155" s="36"/>
      <c r="H155" s="36"/>
      <c r="I155" s="201"/>
      <c r="J155" s="36"/>
      <c r="K155" s="36"/>
      <c r="L155" s="39"/>
      <c r="M155" s="202"/>
      <c r="N155" s="203"/>
      <c r="O155" s="71"/>
      <c r="P155" s="71"/>
      <c r="Q155" s="71"/>
      <c r="R155" s="71"/>
      <c r="S155" s="71"/>
      <c r="T155" s="72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137</v>
      </c>
      <c r="AU155" s="17" t="s">
        <v>90</v>
      </c>
    </row>
    <row r="156" spans="1:65" s="2" customFormat="1" ht="24.2" customHeight="1" x14ac:dyDescent="0.2">
      <c r="A156" s="34"/>
      <c r="B156" s="35"/>
      <c r="C156" s="186" t="s">
        <v>225</v>
      </c>
      <c r="D156" s="186" t="s">
        <v>130</v>
      </c>
      <c r="E156" s="187" t="s">
        <v>877</v>
      </c>
      <c r="F156" s="188" t="s">
        <v>878</v>
      </c>
      <c r="G156" s="189" t="s">
        <v>819</v>
      </c>
      <c r="H156" s="190">
        <v>1</v>
      </c>
      <c r="I156" s="191"/>
      <c r="J156" s="192">
        <f>ROUND(I156*H156,2)</f>
        <v>0</v>
      </c>
      <c r="K156" s="188" t="s">
        <v>1</v>
      </c>
      <c r="L156" s="39"/>
      <c r="M156" s="193" t="s">
        <v>1</v>
      </c>
      <c r="N156" s="194" t="s">
        <v>46</v>
      </c>
      <c r="O156" s="71"/>
      <c r="P156" s="195">
        <f>O156*H156</f>
        <v>0</v>
      </c>
      <c r="Q156" s="195">
        <v>0</v>
      </c>
      <c r="R156" s="195">
        <f>Q156*H156</f>
        <v>0</v>
      </c>
      <c r="S156" s="195">
        <v>0</v>
      </c>
      <c r="T156" s="196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7" t="s">
        <v>135</v>
      </c>
      <c r="AT156" s="197" t="s">
        <v>130</v>
      </c>
      <c r="AU156" s="197" t="s">
        <v>90</v>
      </c>
      <c r="AY156" s="17" t="s">
        <v>128</v>
      </c>
      <c r="BE156" s="198">
        <f>IF(N156="základní",J156,0)</f>
        <v>0</v>
      </c>
      <c r="BF156" s="198">
        <f>IF(N156="snížená",J156,0)</f>
        <v>0</v>
      </c>
      <c r="BG156" s="198">
        <f>IF(N156="zákl. přenesená",J156,0)</f>
        <v>0</v>
      </c>
      <c r="BH156" s="198">
        <f>IF(N156="sníž. přenesená",J156,0)</f>
        <v>0</v>
      </c>
      <c r="BI156" s="198">
        <f>IF(N156="nulová",J156,0)</f>
        <v>0</v>
      </c>
      <c r="BJ156" s="17" t="s">
        <v>88</v>
      </c>
      <c r="BK156" s="198">
        <f>ROUND(I156*H156,2)</f>
        <v>0</v>
      </c>
      <c r="BL156" s="17" t="s">
        <v>135</v>
      </c>
      <c r="BM156" s="197" t="s">
        <v>308</v>
      </c>
    </row>
    <row r="157" spans="1:65" s="2" customFormat="1" ht="39" x14ac:dyDescent="0.2">
      <c r="A157" s="34"/>
      <c r="B157" s="35"/>
      <c r="C157" s="36"/>
      <c r="D157" s="199" t="s">
        <v>137</v>
      </c>
      <c r="E157" s="36"/>
      <c r="F157" s="200" t="s">
        <v>879</v>
      </c>
      <c r="G157" s="36"/>
      <c r="H157" s="36"/>
      <c r="I157" s="201"/>
      <c r="J157" s="36"/>
      <c r="K157" s="36"/>
      <c r="L157" s="39"/>
      <c r="M157" s="202"/>
      <c r="N157" s="203"/>
      <c r="O157" s="71"/>
      <c r="P157" s="71"/>
      <c r="Q157" s="71"/>
      <c r="R157" s="71"/>
      <c r="S157" s="71"/>
      <c r="T157" s="72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137</v>
      </c>
      <c r="AU157" s="17" t="s">
        <v>90</v>
      </c>
    </row>
    <row r="158" spans="1:65" s="2" customFormat="1" ht="62.65" customHeight="1" x14ac:dyDescent="0.2">
      <c r="A158" s="34"/>
      <c r="B158" s="35"/>
      <c r="C158" s="186" t="s">
        <v>230</v>
      </c>
      <c r="D158" s="186" t="s">
        <v>130</v>
      </c>
      <c r="E158" s="187" t="s">
        <v>880</v>
      </c>
      <c r="F158" s="188" t="s">
        <v>881</v>
      </c>
      <c r="G158" s="189" t="s">
        <v>819</v>
      </c>
      <c r="H158" s="190">
        <v>1</v>
      </c>
      <c r="I158" s="191"/>
      <c r="J158" s="192">
        <f>ROUND(I158*H158,2)</f>
        <v>0</v>
      </c>
      <c r="K158" s="188" t="s">
        <v>1</v>
      </c>
      <c r="L158" s="39"/>
      <c r="M158" s="193" t="s">
        <v>1</v>
      </c>
      <c r="N158" s="194" t="s">
        <v>46</v>
      </c>
      <c r="O158" s="71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97" t="s">
        <v>135</v>
      </c>
      <c r="AT158" s="197" t="s">
        <v>130</v>
      </c>
      <c r="AU158" s="197" t="s">
        <v>90</v>
      </c>
      <c r="AY158" s="17" t="s">
        <v>128</v>
      </c>
      <c r="BE158" s="198">
        <f>IF(N158="základní",J158,0)</f>
        <v>0</v>
      </c>
      <c r="BF158" s="198">
        <f>IF(N158="snížená",J158,0)</f>
        <v>0</v>
      </c>
      <c r="BG158" s="198">
        <f>IF(N158="zákl. přenesená",J158,0)</f>
        <v>0</v>
      </c>
      <c r="BH158" s="198">
        <f>IF(N158="sníž. přenesená",J158,0)</f>
        <v>0</v>
      </c>
      <c r="BI158" s="198">
        <f>IF(N158="nulová",J158,0)</f>
        <v>0</v>
      </c>
      <c r="BJ158" s="17" t="s">
        <v>88</v>
      </c>
      <c r="BK158" s="198">
        <f>ROUND(I158*H158,2)</f>
        <v>0</v>
      </c>
      <c r="BL158" s="17" t="s">
        <v>135</v>
      </c>
      <c r="BM158" s="197" t="s">
        <v>318</v>
      </c>
    </row>
    <row r="159" spans="1:65" s="2" customFormat="1" ht="24.2" customHeight="1" x14ac:dyDescent="0.2">
      <c r="A159" s="34"/>
      <c r="B159" s="35"/>
      <c r="C159" s="186" t="s">
        <v>239</v>
      </c>
      <c r="D159" s="186" t="s">
        <v>130</v>
      </c>
      <c r="E159" s="187" t="s">
        <v>882</v>
      </c>
      <c r="F159" s="188" t="s">
        <v>883</v>
      </c>
      <c r="G159" s="189" t="s">
        <v>819</v>
      </c>
      <c r="H159" s="190">
        <v>1</v>
      </c>
      <c r="I159" s="191"/>
      <c r="J159" s="192">
        <f>ROUND(I159*H159,2)</f>
        <v>0</v>
      </c>
      <c r="K159" s="188" t="s">
        <v>1</v>
      </c>
      <c r="L159" s="39"/>
      <c r="M159" s="193" t="s">
        <v>1</v>
      </c>
      <c r="N159" s="194" t="s">
        <v>46</v>
      </c>
      <c r="O159" s="71"/>
      <c r="P159" s="195">
        <f>O159*H159</f>
        <v>0</v>
      </c>
      <c r="Q159" s="195">
        <v>0</v>
      </c>
      <c r="R159" s="195">
        <f>Q159*H159</f>
        <v>0</v>
      </c>
      <c r="S159" s="195">
        <v>0</v>
      </c>
      <c r="T159" s="19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7" t="s">
        <v>135</v>
      </c>
      <c r="AT159" s="197" t="s">
        <v>130</v>
      </c>
      <c r="AU159" s="197" t="s">
        <v>90</v>
      </c>
      <c r="AY159" s="17" t="s">
        <v>128</v>
      </c>
      <c r="BE159" s="198">
        <f>IF(N159="základní",J159,0)</f>
        <v>0</v>
      </c>
      <c r="BF159" s="198">
        <f>IF(N159="snížená",J159,0)</f>
        <v>0</v>
      </c>
      <c r="BG159" s="198">
        <f>IF(N159="zákl. přenesená",J159,0)</f>
        <v>0</v>
      </c>
      <c r="BH159" s="198">
        <f>IF(N159="sníž. přenesená",J159,0)</f>
        <v>0</v>
      </c>
      <c r="BI159" s="198">
        <f>IF(N159="nulová",J159,0)</f>
        <v>0</v>
      </c>
      <c r="BJ159" s="17" t="s">
        <v>88</v>
      </c>
      <c r="BK159" s="198">
        <f>ROUND(I159*H159,2)</f>
        <v>0</v>
      </c>
      <c r="BL159" s="17" t="s">
        <v>135</v>
      </c>
      <c r="BM159" s="197" t="s">
        <v>328</v>
      </c>
    </row>
    <row r="160" spans="1:65" s="2" customFormat="1" ht="29.25" x14ac:dyDescent="0.2">
      <c r="A160" s="34"/>
      <c r="B160" s="35"/>
      <c r="C160" s="36"/>
      <c r="D160" s="199" t="s">
        <v>137</v>
      </c>
      <c r="E160" s="36"/>
      <c r="F160" s="200" t="s">
        <v>884</v>
      </c>
      <c r="G160" s="36"/>
      <c r="H160" s="36"/>
      <c r="I160" s="201"/>
      <c r="J160" s="36"/>
      <c r="K160" s="36"/>
      <c r="L160" s="39"/>
      <c r="M160" s="202"/>
      <c r="N160" s="203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137</v>
      </c>
      <c r="AU160" s="17" t="s">
        <v>90</v>
      </c>
    </row>
    <row r="161" spans="1:65" s="2" customFormat="1" ht="24.2" customHeight="1" x14ac:dyDescent="0.2">
      <c r="A161" s="34"/>
      <c r="B161" s="35"/>
      <c r="C161" s="186" t="s">
        <v>245</v>
      </c>
      <c r="D161" s="186" t="s">
        <v>130</v>
      </c>
      <c r="E161" s="187" t="s">
        <v>885</v>
      </c>
      <c r="F161" s="188" t="s">
        <v>886</v>
      </c>
      <c r="G161" s="189" t="s">
        <v>819</v>
      </c>
      <c r="H161" s="190">
        <v>1</v>
      </c>
      <c r="I161" s="191"/>
      <c r="J161" s="192">
        <f>ROUND(I161*H161,2)</f>
        <v>0</v>
      </c>
      <c r="K161" s="188" t="s">
        <v>1</v>
      </c>
      <c r="L161" s="39"/>
      <c r="M161" s="193" t="s">
        <v>1</v>
      </c>
      <c r="N161" s="194" t="s">
        <v>46</v>
      </c>
      <c r="O161" s="71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97" t="s">
        <v>135</v>
      </c>
      <c r="AT161" s="197" t="s">
        <v>130</v>
      </c>
      <c r="AU161" s="197" t="s">
        <v>90</v>
      </c>
      <c r="AY161" s="17" t="s">
        <v>128</v>
      </c>
      <c r="BE161" s="198">
        <f>IF(N161="základní",J161,0)</f>
        <v>0</v>
      </c>
      <c r="BF161" s="198">
        <f>IF(N161="snížená",J161,0)</f>
        <v>0</v>
      </c>
      <c r="BG161" s="198">
        <f>IF(N161="zákl. přenesená",J161,0)</f>
        <v>0</v>
      </c>
      <c r="BH161" s="198">
        <f>IF(N161="sníž. přenesená",J161,0)</f>
        <v>0</v>
      </c>
      <c r="BI161" s="198">
        <f>IF(N161="nulová",J161,0)</f>
        <v>0</v>
      </c>
      <c r="BJ161" s="17" t="s">
        <v>88</v>
      </c>
      <c r="BK161" s="198">
        <f>ROUND(I161*H161,2)</f>
        <v>0</v>
      </c>
      <c r="BL161" s="17" t="s">
        <v>135</v>
      </c>
      <c r="BM161" s="197" t="s">
        <v>341</v>
      </c>
    </row>
    <row r="162" spans="1:65" s="2" customFormat="1" ht="29.25" x14ac:dyDescent="0.2">
      <c r="A162" s="34"/>
      <c r="B162" s="35"/>
      <c r="C162" s="36"/>
      <c r="D162" s="199" t="s">
        <v>137</v>
      </c>
      <c r="E162" s="36"/>
      <c r="F162" s="200" t="s">
        <v>887</v>
      </c>
      <c r="G162" s="36"/>
      <c r="H162" s="36"/>
      <c r="I162" s="201"/>
      <c r="J162" s="36"/>
      <c r="K162" s="36"/>
      <c r="L162" s="39"/>
      <c r="M162" s="202"/>
      <c r="N162" s="203"/>
      <c r="O162" s="71"/>
      <c r="P162" s="71"/>
      <c r="Q162" s="71"/>
      <c r="R162" s="71"/>
      <c r="S162" s="71"/>
      <c r="T162" s="72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137</v>
      </c>
      <c r="AU162" s="17" t="s">
        <v>90</v>
      </c>
    </row>
    <row r="163" spans="1:65" s="2" customFormat="1" ht="44.25" customHeight="1" x14ac:dyDescent="0.2">
      <c r="A163" s="34"/>
      <c r="B163" s="35"/>
      <c r="C163" s="186" t="s">
        <v>7</v>
      </c>
      <c r="D163" s="186" t="s">
        <v>130</v>
      </c>
      <c r="E163" s="187" t="s">
        <v>888</v>
      </c>
      <c r="F163" s="188" t="s">
        <v>889</v>
      </c>
      <c r="G163" s="189" t="s">
        <v>819</v>
      </c>
      <c r="H163" s="190">
        <v>1</v>
      </c>
      <c r="I163" s="191"/>
      <c r="J163" s="192">
        <f>ROUND(I163*H163,2)</f>
        <v>0</v>
      </c>
      <c r="K163" s="188" t="s">
        <v>1</v>
      </c>
      <c r="L163" s="39"/>
      <c r="M163" s="193" t="s">
        <v>1</v>
      </c>
      <c r="N163" s="194" t="s">
        <v>46</v>
      </c>
      <c r="O163" s="71"/>
      <c r="P163" s="195">
        <f>O163*H163</f>
        <v>0</v>
      </c>
      <c r="Q163" s="195">
        <v>0</v>
      </c>
      <c r="R163" s="195">
        <f>Q163*H163</f>
        <v>0</v>
      </c>
      <c r="S163" s="195">
        <v>0</v>
      </c>
      <c r="T163" s="19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97" t="s">
        <v>135</v>
      </c>
      <c r="AT163" s="197" t="s">
        <v>130</v>
      </c>
      <c r="AU163" s="197" t="s">
        <v>90</v>
      </c>
      <c r="AY163" s="17" t="s">
        <v>128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17" t="s">
        <v>88</v>
      </c>
      <c r="BK163" s="198">
        <f>ROUND(I163*H163,2)</f>
        <v>0</v>
      </c>
      <c r="BL163" s="17" t="s">
        <v>135</v>
      </c>
      <c r="BM163" s="197" t="s">
        <v>355</v>
      </c>
    </row>
    <row r="164" spans="1:65" s="2" customFormat="1" ht="16.5" customHeight="1" x14ac:dyDescent="0.2">
      <c r="A164" s="34"/>
      <c r="B164" s="35"/>
      <c r="C164" s="186" t="s">
        <v>252</v>
      </c>
      <c r="D164" s="186" t="s">
        <v>130</v>
      </c>
      <c r="E164" s="187" t="s">
        <v>890</v>
      </c>
      <c r="F164" s="188" t="s">
        <v>891</v>
      </c>
      <c r="G164" s="189" t="s">
        <v>819</v>
      </c>
      <c r="H164" s="190">
        <v>1</v>
      </c>
      <c r="I164" s="191"/>
      <c r="J164" s="192">
        <f>ROUND(I164*H164,2)</f>
        <v>0</v>
      </c>
      <c r="K164" s="188" t="s">
        <v>1</v>
      </c>
      <c r="L164" s="39"/>
      <c r="M164" s="249" t="s">
        <v>1</v>
      </c>
      <c r="N164" s="250" t="s">
        <v>46</v>
      </c>
      <c r="O164" s="251"/>
      <c r="P164" s="252">
        <f>O164*H164</f>
        <v>0</v>
      </c>
      <c r="Q164" s="252">
        <v>0</v>
      </c>
      <c r="R164" s="252">
        <f>Q164*H164</f>
        <v>0</v>
      </c>
      <c r="S164" s="252">
        <v>0</v>
      </c>
      <c r="T164" s="25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7" t="s">
        <v>135</v>
      </c>
      <c r="AT164" s="197" t="s">
        <v>130</v>
      </c>
      <c r="AU164" s="197" t="s">
        <v>90</v>
      </c>
      <c r="AY164" s="17" t="s">
        <v>128</v>
      </c>
      <c r="BE164" s="198">
        <f>IF(N164="základní",J164,0)</f>
        <v>0</v>
      </c>
      <c r="BF164" s="198">
        <f>IF(N164="snížená",J164,0)</f>
        <v>0</v>
      </c>
      <c r="BG164" s="198">
        <f>IF(N164="zákl. přenesená",J164,0)</f>
        <v>0</v>
      </c>
      <c r="BH164" s="198">
        <f>IF(N164="sníž. přenesená",J164,0)</f>
        <v>0</v>
      </c>
      <c r="BI164" s="198">
        <f>IF(N164="nulová",J164,0)</f>
        <v>0</v>
      </c>
      <c r="BJ164" s="17" t="s">
        <v>88</v>
      </c>
      <c r="BK164" s="198">
        <f>ROUND(I164*H164,2)</f>
        <v>0</v>
      </c>
      <c r="BL164" s="17" t="s">
        <v>135</v>
      </c>
      <c r="BM164" s="197" t="s">
        <v>892</v>
      </c>
    </row>
    <row r="165" spans="1:65" s="2" customFormat="1" ht="6.95" customHeight="1" x14ac:dyDescent="0.2">
      <c r="A165" s="34"/>
      <c r="B165" s="54"/>
      <c r="C165" s="55"/>
      <c r="D165" s="55"/>
      <c r="E165" s="55"/>
      <c r="F165" s="55"/>
      <c r="G165" s="55"/>
      <c r="H165" s="55"/>
      <c r="I165" s="55"/>
      <c r="J165" s="55"/>
      <c r="K165" s="55"/>
      <c r="L165" s="39"/>
      <c r="M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</row>
  </sheetData>
  <autoFilter ref="C123:K164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Pardubice, ul. Přero...</vt:lpstr>
      <vt:lpstr>02 - Vedlejší a ostatní n...</vt:lpstr>
      <vt:lpstr>'01 - Pardubice, ul. Přero...'!Názvy_tisku</vt:lpstr>
      <vt:lpstr>'02 - Vedlejší a ostatní n...'!Názvy_tisku</vt:lpstr>
      <vt:lpstr>'Rekapitulace stavby'!Názvy_tisku</vt:lpstr>
      <vt:lpstr>'01 - Pardubice, ul. Přero...'!Oblast_tisku</vt:lpstr>
      <vt:lpstr>'02 - Vedlejší a ostatní n...'!Oblast_tisku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Hatková Tereza</dc:creator>
  <cp:lastModifiedBy>Prorok Tomáš Mgr.</cp:lastModifiedBy>
  <dcterms:created xsi:type="dcterms:W3CDTF">2021-09-07T07:41:35Z</dcterms:created>
  <dcterms:modified xsi:type="dcterms:W3CDTF">2022-08-30T08:10:05Z</dcterms:modified>
</cp:coreProperties>
</file>